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9585" yWindow="65521" windowWidth="17310" windowHeight="2625" activeTab="0"/>
  </bookViews>
  <sheets>
    <sheet name="Menu" sheetId="1" r:id="rId1"/>
    <sheet name="simulatie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<sst xmlns="http://schemas.openxmlformats.org/spreadsheetml/2006/main" count="82" uniqueCount="65">
  <si>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y</t>
  </si>
  <si>
    <t>x</t>
  </si>
  <si>
    <t>y =</t>
  </si>
  <si>
    <t>dx =</t>
  </si>
  <si>
    <t>t =</t>
  </si>
  <si>
    <t>midden</t>
  </si>
  <si>
    <t>boven</t>
  </si>
  <si>
    <t>onder</t>
  </si>
  <si>
    <t>v1 =</t>
  </si>
  <si>
    <t>serie L = brede linker deel</t>
  </si>
  <si>
    <t xml:space="preserve"> </t>
  </si>
  <si>
    <t>t1 =</t>
  </si>
  <si>
    <t>t2 =</t>
  </si>
  <si>
    <t>v2 =</t>
  </si>
  <si>
    <t>T =t3 =</t>
  </si>
  <si>
    <t>v3 =</t>
  </si>
  <si>
    <t>x max =</t>
  </si>
  <si>
    <t>x1 =</t>
  </si>
  <si>
    <t>x2 =</t>
  </si>
  <si>
    <t>= modulo xmax</t>
  </si>
  <si>
    <t>dt=</t>
  </si>
  <si>
    <t>t'=t - a18*dt</t>
  </si>
  <si>
    <t>xR</t>
  </si>
  <si>
    <t>xL</t>
  </si>
  <si>
    <t>n1 e</t>
  </si>
  <si>
    <t>x'</t>
  </si>
  <si>
    <t>Draadranden</t>
  </si>
  <si>
    <t>r =</t>
  </si>
  <si>
    <t>R =</t>
  </si>
  <si>
    <t>as op y =</t>
  </si>
  <si>
    <t>m/s</t>
  </si>
  <si>
    <t>e/s</t>
  </si>
  <si>
    <t>s</t>
  </si>
  <si>
    <t>Stroomsnelheid kiezen:</t>
  </si>
  <si>
    <t>:</t>
  </si>
  <si>
    <t>mark L</t>
  </si>
  <si>
    <t>mark R</t>
  </si>
  <si>
    <t>Pijl verplaatsen:</t>
  </si>
  <si>
    <t>Stroomsterkte en stroomsnelheid</t>
  </si>
  <si>
    <t>De stroomsnelheid v wordt uitgedrukt in m/s</t>
  </si>
  <si>
    <t>De eenheid is dus C/s = A</t>
  </si>
  <si>
    <t>Bij stromend water of gas wordt is de eenheid van stroomsterkte kg/s</t>
  </si>
  <si>
    <t>De stroomsterkte is in elke dwarsdoorsnede even groot.</t>
  </si>
  <si>
    <t>De stroomsnelheid v is het grootst bij de kleinste doorsnede A.</t>
  </si>
  <si>
    <t>v en A zijn omgekeerd evenredig.</t>
  </si>
  <si>
    <t>1.</t>
  </si>
  <si>
    <t>2.</t>
  </si>
  <si>
    <t>3.</t>
  </si>
  <si>
    <t>Stroomsnelheid</t>
  </si>
  <si>
    <t>Stroomsterkte</t>
  </si>
  <si>
    <t>De elektrische stroomsterkte I is de hoeveelheid lading per seconde die een dwarsdoorsnede passeert.</t>
  </si>
  <si>
    <t>Continuïteitswet</t>
  </si>
  <si>
    <r>
      <t>v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Times New Roman"/>
        <family val="1"/>
      </rPr>
      <t>A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Times New Roman"/>
        <family val="1"/>
      </rPr>
      <t xml:space="preserve"> = v</t>
    </r>
    <r>
      <rPr>
        <b/>
        <vertAlign val="sub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A</t>
    </r>
    <r>
      <rPr>
        <b/>
        <vertAlign val="sub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 xml:space="preserve"> </t>
    </r>
  </si>
  <si>
    <t>In formulevorm:</t>
  </si>
  <si>
    <t>Klik onder aan het scherm op één van de tabs.</t>
  </si>
  <si>
    <t>Menu</t>
  </si>
  <si>
    <t>Theorie</t>
  </si>
  <si>
    <t>Stroomsnelheid en stroomsterkte</t>
  </si>
  <si>
    <t>Simulatie</t>
  </si>
  <si>
    <t>Stroomsnelheid en dwarsdoorsnede zijn omgekeerd evenredig</t>
  </si>
  <si>
    <t>De stroomsnelheid kan gemeten worden met een liniaal en de stopwatch.</t>
  </si>
  <si>
    <t>De stroomsterkte kan gemeten worden door het aantal elektronen te tellen</t>
  </si>
  <si>
    <t>dat in een bepaalde tijd passeert.</t>
  </si>
  <si>
    <t>vs17112007</t>
  </si>
  <si>
    <t>a. g. tijmensen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</si>
</sst>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10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i/>
      <sz val="24"/>
      <color indexed="10"/>
      <name val="Times New Roman"/>
      <family val="1"/>
    </font>
    <font>
      <sz val="24"/>
      <name val="Arial"/>
      <family val="0"/>
    </font>
    <font>
      <b/>
      <i/>
      <sz val="10"/>
      <color indexed="58"/>
      <name val="Times New Roman"/>
      <family val="1"/>
    </font>
    <font>
      <b/>
      <i/>
      <sz val="12"/>
      <color indexed="57"/>
      <name val="Times New Roman"/>
      <family val="1"/>
    </font>
    <font>
      <i/>
      <sz val="12"/>
      <color indexed="48"/>
      <name val="Times New Roman"/>
      <family val="1"/>
    </font>
    <font>
      <b/>
      <i/>
      <sz val="14"/>
      <color indexed="48"/>
      <name val="Times New Roman"/>
      <family val="1"/>
    </font>
    <font>
      <b/>
      <sz val="14"/>
      <color indexed="48"/>
      <name val="Times New Roman"/>
      <family val="1"/>
    </font>
    <font>
      <b/>
      <i/>
      <sz val="14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 quotePrefix="1">
      <alignment/>
    </xf>
    <xf numFmtId="0" fontId="5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center"/>
    </xf>
    <xf numFmtId="0" fontId="11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64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/>
    </xf>
    <xf numFmtId="164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20" fillId="2" borderId="0" xfId="0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middelste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simulatie!$AJ$27:$AJ$76</c:f>
              <c:numCache/>
            </c:numRef>
          </c:xVal>
          <c:yVal>
            <c:numRef>
              <c:f>simulatie!$AI$27:$AI$76</c:f>
              <c:numCache/>
            </c:numRef>
          </c:yVal>
          <c:smooth val="0"/>
        </c:ser>
        <c:ser>
          <c:idx val="1"/>
          <c:order val="1"/>
          <c:tx>
            <c:v>bovenste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simulatie!$AH$27:$AH$76</c:f>
              <c:numCache/>
            </c:numRef>
          </c:xVal>
          <c:yVal>
            <c:numRef>
              <c:f>simulatie!$AF$27:$AF$76</c:f>
              <c:numCache/>
            </c:numRef>
          </c:yVal>
          <c:smooth val="0"/>
        </c:ser>
        <c:ser>
          <c:idx val="2"/>
          <c:order val="2"/>
          <c:tx>
            <c:v>onderste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simulatie!$AL$27:$AL$76</c:f>
              <c:numCache/>
            </c:numRef>
          </c:xVal>
          <c:yVal>
            <c:numRef>
              <c:f>simulatie!$AK$27:$AK$76</c:f>
              <c:numCache/>
            </c:numRef>
          </c:yVal>
          <c:smooth val="0"/>
        </c:ser>
        <c:ser>
          <c:idx val="3"/>
          <c:order val="3"/>
          <c:tx>
            <c:v>buis bovenkant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simulatie!$AN$29:$AN$34</c:f>
              <c:numCache/>
            </c:numRef>
          </c:xVal>
          <c:yVal>
            <c:numRef>
              <c:f>simulatie!$AO$29:$AO$34</c:f>
              <c:numCache/>
            </c:numRef>
          </c:yVal>
          <c:smooth val="0"/>
        </c:ser>
        <c:ser>
          <c:idx val="4"/>
          <c:order val="4"/>
          <c:tx>
            <c:v>buis onderkant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simulatie!$AN$36:$AN$41</c:f>
              <c:numCache/>
            </c:numRef>
          </c:xVal>
          <c:yVal>
            <c:numRef>
              <c:f>simulatie!$AO$36:$AO$41</c:f>
              <c:numCache/>
            </c:numRef>
          </c:yVal>
          <c:smooth val="0"/>
        </c:ser>
        <c:ser>
          <c:idx val="5"/>
          <c:order val="5"/>
          <c:tx>
            <c:v>mark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simulatie!$AP$23</c:f>
              <c:numCache/>
            </c:numRef>
          </c:xVal>
          <c:yVal>
            <c:numRef>
              <c:f>simulatie!$AQ$23</c:f>
              <c:numCache/>
            </c:numRef>
          </c:yVal>
          <c:smooth val="0"/>
        </c:ser>
        <c:ser>
          <c:idx val="6"/>
          <c:order val="6"/>
          <c:tx>
            <c:v>mark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simulatie!$AR$23</c:f>
              <c:numCache/>
            </c:numRef>
          </c:xVal>
          <c:yVal>
            <c:numRef>
              <c:f>simulatie!$AS$23</c:f>
              <c:numCache/>
            </c:numRef>
          </c:yVal>
          <c:smooth val="0"/>
        </c:ser>
        <c:axId val="11553634"/>
        <c:axId val="36873843"/>
      </c:scatterChart>
      <c:valAx>
        <c:axId val="11553634"/>
        <c:scaling>
          <c:orientation val="minMax"/>
          <c:max val="7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crossBetween val="midCat"/>
        <c:dispUnits/>
        <c:majorUnit val="5"/>
      </c:valAx>
      <c:valAx>
        <c:axId val="36873843"/>
        <c:scaling>
          <c:orientation val="minMax"/>
          <c:max val="4"/>
          <c:min val="-0.5"/>
        </c:scaling>
        <c:axPos val="l"/>
        <c:delete val="1"/>
        <c:majorTickMark val="out"/>
        <c:minorTickMark val="none"/>
        <c:tickLblPos val="nextTo"/>
        <c:crossAx val="115536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3</xdr:row>
      <xdr:rowOff>85725</xdr:rowOff>
    </xdr:from>
    <xdr:to>
      <xdr:col>13</xdr:col>
      <xdr:colOff>161925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942975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161925</xdr:rowOff>
    </xdr:from>
    <xdr:to>
      <xdr:col>10</xdr:col>
      <xdr:colOff>561975</xdr:colOff>
      <xdr:row>3</xdr:row>
      <xdr:rowOff>9525</xdr:rowOff>
    </xdr:to>
    <xdr:grpSp>
      <xdr:nvGrpSpPr>
        <xdr:cNvPr id="1" name="Group 345"/>
        <xdr:cNvGrpSpPr>
          <a:grpSpLocks/>
        </xdr:cNvGrpSpPr>
      </xdr:nvGrpSpPr>
      <xdr:grpSpPr>
        <a:xfrm>
          <a:off x="4733925" y="361950"/>
          <a:ext cx="1800225" cy="285750"/>
          <a:chOff x="361" y="37"/>
          <a:chExt cx="189" cy="33"/>
        </a:xfrm>
        <a:solidFill>
          <a:srgbClr val="FFFFFF"/>
        </a:solidFill>
      </xdr:grpSpPr>
      <xdr:pic>
        <xdr:nvPicPr>
          <xdr:cNvPr id="2" name="cmdStart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1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mdStop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4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Reset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7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19050</xdr:colOff>
      <xdr:row>2</xdr:row>
      <xdr:rowOff>57150</xdr:rowOff>
    </xdr:from>
    <xdr:to>
      <xdr:col>4</xdr:col>
      <xdr:colOff>228600</xdr:colOff>
      <xdr:row>3</xdr:row>
      <xdr:rowOff>19050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45720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123825</xdr:rowOff>
    </xdr:from>
    <xdr:to>
      <xdr:col>28</xdr:col>
      <xdr:colOff>247650</xdr:colOff>
      <xdr:row>26</xdr:row>
      <xdr:rowOff>38100</xdr:rowOff>
    </xdr:to>
    <xdr:grpSp>
      <xdr:nvGrpSpPr>
        <xdr:cNvPr id="6" name="Group 348"/>
        <xdr:cNvGrpSpPr>
          <a:grpSpLocks/>
        </xdr:cNvGrpSpPr>
      </xdr:nvGrpSpPr>
      <xdr:grpSpPr>
        <a:xfrm>
          <a:off x="9525" y="762000"/>
          <a:ext cx="17230725" cy="5038725"/>
          <a:chOff x="1" y="72"/>
          <a:chExt cx="1794" cy="529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1" y="72"/>
          <a:ext cx="939" cy="20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8" name="Rectangle 340"/>
          <xdr:cNvSpPr>
            <a:spLocks/>
          </xdr:cNvSpPr>
        </xdr:nvSpPr>
        <xdr:spPr>
          <a:xfrm rot="5400000">
            <a:off x="1320" y="-280"/>
            <a:ext cx="67" cy="882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42"/>
          <xdr:cNvSpPr>
            <a:spLocks/>
          </xdr:cNvSpPr>
        </xdr:nvSpPr>
        <xdr:spPr>
          <a:xfrm rot="5400000">
            <a:off x="-22" y="150"/>
            <a:ext cx="67" cy="19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19050</xdr:colOff>
      <xdr:row>12</xdr:row>
      <xdr:rowOff>57150</xdr:rowOff>
    </xdr:from>
    <xdr:to>
      <xdr:col>3</xdr:col>
      <xdr:colOff>228600</xdr:colOff>
      <xdr:row>13</xdr:row>
      <xdr:rowOff>19050</xdr:rowOff>
    </xdr:to>
    <xdr:pic>
      <xdr:nvPicPr>
        <xdr:cNvPr id="10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29813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12</xdr:row>
      <xdr:rowOff>57150</xdr:rowOff>
    </xdr:from>
    <xdr:to>
      <xdr:col>7</xdr:col>
      <xdr:colOff>542925</xdr:colOff>
      <xdr:row>13</xdr:row>
      <xdr:rowOff>19050</xdr:rowOff>
    </xdr:to>
    <xdr:pic>
      <xdr:nvPicPr>
        <xdr:cNvPr id="11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29813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19</xdr:row>
      <xdr:rowOff>95250</xdr:rowOff>
    </xdr:from>
    <xdr:to>
      <xdr:col>7</xdr:col>
      <xdr:colOff>438150</xdr:colOff>
      <xdr:row>24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1524000" y="3686175"/>
          <a:ext cx="3676650" cy="742950"/>
          <a:chOff x="561" y="374"/>
          <a:chExt cx="386" cy="96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563" y="374"/>
            <a:ext cx="384" cy="96"/>
            <a:chOff x="563" y="374"/>
            <a:chExt cx="384" cy="96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 rot="16200000">
              <a:off x="706" y="374"/>
              <a:ext cx="241" cy="96"/>
            </a:xfrm>
            <a:prstGeom prst="can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1"/>
            <xdr:cNvSpPr>
              <a:spLocks/>
            </xdr:cNvSpPr>
          </xdr:nvSpPr>
          <xdr:spPr>
            <a:xfrm rot="16200000">
              <a:off x="563" y="399"/>
              <a:ext cx="184" cy="42"/>
            </a:xfrm>
            <a:prstGeom prst="can">
              <a:avLst>
                <a:gd name="adj" fmla="val -3750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TextBox 4"/>
          <xdr:cNvSpPr txBox="1">
            <a:spLocks noChangeArrowheads="1"/>
          </xdr:cNvSpPr>
        </xdr:nvSpPr>
        <xdr:spPr>
          <a:xfrm>
            <a:off x="561" y="407"/>
            <a:ext cx="2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733" y="436"/>
            <a:ext cx="2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837" y="407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v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653" y="407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v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4:L21"/>
  <sheetViews>
    <sheetView showGridLines="0" showRowColHeaders="0" tabSelected="1" showOutlineSymbols="0" workbookViewId="0" topLeftCell="A1">
      <pane xSplit="78" topLeftCell="CA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4.28125" style="58" customWidth="1"/>
    <col min="2" max="3" width="3.421875" style="58" customWidth="1"/>
    <col min="4" max="9" width="9.140625" style="58" customWidth="1"/>
    <col min="10" max="10" width="18.00390625" style="58" customWidth="1"/>
    <col min="11" max="16384" width="9.140625" style="58" customWidth="1"/>
  </cols>
  <sheetData>
    <row r="1" ht="22.5" customHeight="1"/>
    <row r="2" ht="22.5" customHeight="1"/>
    <row r="3" ht="22.5" customHeight="1"/>
    <row r="4" spans="2:12" ht="30">
      <c r="B4" s="59" t="s">
        <v>57</v>
      </c>
      <c r="C4" s="60"/>
      <c r="D4" s="60"/>
      <c r="E4" s="60"/>
      <c r="F4" s="60"/>
      <c r="G4" s="60"/>
      <c r="H4" s="60"/>
      <c r="I4" s="60"/>
      <c r="J4" s="60"/>
      <c r="L4" s="61" t="s">
        <v>63</v>
      </c>
    </row>
    <row r="5" spans="2:10" ht="15.75">
      <c r="B5" s="62"/>
      <c r="C5" s="62"/>
      <c r="D5" s="63"/>
      <c r="E5" s="63"/>
      <c r="F5" s="63"/>
      <c r="G5" s="63"/>
      <c r="H5" s="63"/>
      <c r="I5" s="63"/>
      <c r="J5" s="64"/>
    </row>
    <row r="6" spans="2:10" ht="15.75">
      <c r="B6" s="62"/>
      <c r="C6" s="62"/>
      <c r="D6" s="63"/>
      <c r="E6" s="63"/>
      <c r="F6" s="63"/>
      <c r="G6" s="63"/>
      <c r="H6" s="63"/>
      <c r="I6" s="63"/>
      <c r="J6" s="64"/>
    </row>
    <row r="7" spans="2:10" ht="19.5">
      <c r="B7" s="65" t="s">
        <v>54</v>
      </c>
      <c r="C7" s="62"/>
      <c r="D7" s="63"/>
      <c r="E7" s="63"/>
      <c r="F7" s="63"/>
      <c r="G7" s="63"/>
      <c r="H7" s="63"/>
      <c r="I7" s="63"/>
      <c r="J7" s="64"/>
    </row>
    <row r="8" spans="2:10" ht="15.75">
      <c r="B8" s="62"/>
      <c r="C8" s="62"/>
      <c r="D8" s="63"/>
      <c r="E8" s="63"/>
      <c r="F8" s="63"/>
      <c r="G8" s="63"/>
      <c r="H8" s="63"/>
      <c r="I8" s="63"/>
      <c r="J8" s="64"/>
    </row>
    <row r="9" spans="2:10" ht="18.75">
      <c r="B9" s="66" t="s">
        <v>45</v>
      </c>
      <c r="C9" s="67" t="s">
        <v>55</v>
      </c>
      <c r="D9" s="63"/>
      <c r="E9" s="63"/>
      <c r="F9" s="63"/>
      <c r="G9" s="63"/>
      <c r="H9" s="63"/>
      <c r="I9" s="63"/>
      <c r="J9" s="64"/>
    </row>
    <row r="10" spans="2:10" ht="19.5">
      <c r="B10" s="66" t="s">
        <v>46</v>
      </c>
      <c r="C10" s="66" t="s">
        <v>58</v>
      </c>
      <c r="D10" s="68"/>
      <c r="E10" s="63"/>
      <c r="F10" s="63"/>
      <c r="G10" s="63"/>
      <c r="H10" s="63"/>
      <c r="I10" s="63"/>
      <c r="J10" s="64"/>
    </row>
    <row r="11" spans="2:10" ht="18.75">
      <c r="B11" s="66"/>
      <c r="C11" s="69" t="s">
        <v>60</v>
      </c>
      <c r="D11" s="69"/>
      <c r="E11" s="63"/>
      <c r="F11" s="63"/>
      <c r="G11" s="63"/>
      <c r="H11" s="63"/>
      <c r="I11" s="63"/>
      <c r="J11" s="64"/>
    </row>
    <row r="12" spans="2:10" ht="18.75">
      <c r="B12" s="66"/>
      <c r="C12" s="69" t="s">
        <v>61</v>
      </c>
      <c r="D12" s="69"/>
      <c r="E12" s="64"/>
      <c r="F12" s="64"/>
      <c r="G12" s="64"/>
      <c r="H12" s="64"/>
      <c r="I12" s="64"/>
      <c r="J12" s="64"/>
    </row>
    <row r="13" spans="2:10" ht="18.75">
      <c r="B13" s="66"/>
      <c r="C13" s="69" t="s">
        <v>62</v>
      </c>
      <c r="D13" s="69"/>
      <c r="E13" s="64"/>
      <c r="F13" s="64"/>
      <c r="G13" s="64"/>
      <c r="H13" s="64"/>
      <c r="I13" s="64"/>
      <c r="J13" s="64"/>
    </row>
    <row r="14" spans="2:10" ht="18.75">
      <c r="B14" s="66" t="s">
        <v>47</v>
      </c>
      <c r="C14" s="67" t="s">
        <v>56</v>
      </c>
      <c r="D14" s="70"/>
      <c r="E14" s="64"/>
      <c r="F14" s="64"/>
      <c r="G14" s="64"/>
      <c r="H14" s="64"/>
      <c r="I14" s="64"/>
      <c r="J14" s="64"/>
    </row>
    <row r="15" spans="3:10" ht="18.75">
      <c r="C15" s="70" t="s">
        <v>59</v>
      </c>
      <c r="D15" s="70"/>
      <c r="E15" s="64"/>
      <c r="F15" s="64"/>
      <c r="G15" s="64"/>
      <c r="H15" s="64"/>
      <c r="I15" s="64"/>
      <c r="J15" s="64"/>
    </row>
    <row r="16" spans="2:10" ht="18.75">
      <c r="B16" s="71"/>
      <c r="C16" s="67"/>
      <c r="D16" s="64"/>
      <c r="E16" s="64"/>
      <c r="F16" s="64"/>
      <c r="G16" s="64"/>
      <c r="H16" s="64"/>
      <c r="I16" s="64"/>
      <c r="J16" s="64"/>
    </row>
    <row r="17" spans="2:10" ht="18.75">
      <c r="B17" s="71"/>
      <c r="C17" s="72" t="s">
        <v>64</v>
      </c>
      <c r="D17" s="64"/>
      <c r="E17" s="64"/>
      <c r="F17" s="64"/>
      <c r="G17" s="64"/>
      <c r="H17" s="64"/>
      <c r="I17" s="64"/>
      <c r="J17" s="64"/>
    </row>
    <row r="18" spans="2:10" ht="18.75">
      <c r="B18" s="71"/>
      <c r="C18" s="67"/>
      <c r="D18" s="64"/>
      <c r="E18" s="64"/>
      <c r="F18" s="64"/>
      <c r="G18" s="64"/>
      <c r="H18" s="64"/>
      <c r="I18" s="64"/>
      <c r="J18" s="64"/>
    </row>
    <row r="19" spans="2:10" ht="18.75">
      <c r="B19" s="69"/>
      <c r="C19" s="70"/>
      <c r="D19" s="64"/>
      <c r="E19" s="64"/>
      <c r="F19" s="64"/>
      <c r="G19" s="64"/>
      <c r="H19" s="64"/>
      <c r="I19" s="64"/>
      <c r="J19" s="64"/>
    </row>
    <row r="20" spans="2:10" ht="19.5">
      <c r="B20" s="65"/>
      <c r="C20" s="70"/>
      <c r="D20" s="64"/>
      <c r="E20" s="64"/>
      <c r="F20" s="64"/>
      <c r="G20" s="64"/>
      <c r="H20" s="64"/>
      <c r="I20" s="64"/>
      <c r="J20" s="64"/>
    </row>
    <row r="21" ht="18.75">
      <c r="C21" s="70"/>
    </row>
  </sheetData>
  <sheetProtection password="DE47" sheet="1" objects="1" scenarios="1" selectLockedCells="1" selectUnlockedCells="1"/>
  <mergeCells count="1">
    <mergeCell ref="B4:J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AS76"/>
  <sheetViews>
    <sheetView showGridLines="0" showRowColHeaders="0" showOutlineSymbols="0" workbookViewId="0" topLeftCell="A1">
      <pane xSplit="29" topLeftCell="AD1" activePane="topRight" state="frozen"/>
      <selection pane="topLeft" activeCell="A1" sqref="A1"/>
      <selection pane="topRight" activeCell="AD1" sqref="AD1:AD16384"/>
    </sheetView>
  </sheetViews>
  <sheetFormatPr defaultColWidth="9.140625" defaultRowHeight="12.75"/>
  <cols>
    <col min="1" max="1" width="2.421875" style="1" customWidth="1"/>
    <col min="2" max="2" width="23.00390625" style="1" bestFit="1" customWidth="1"/>
    <col min="3" max="3" width="9.421875" style="1" bestFit="1" customWidth="1"/>
    <col min="4" max="4" width="9.421875" style="1" customWidth="1"/>
    <col min="5" max="5" width="9.140625" style="1" customWidth="1"/>
    <col min="6" max="6" width="10.421875" style="1" customWidth="1"/>
    <col min="7" max="7" width="4.57421875" style="1" customWidth="1"/>
    <col min="8" max="8" width="9.140625" style="1" customWidth="1"/>
    <col min="9" max="9" width="8.8515625" style="1" bestFit="1" customWidth="1"/>
    <col min="10" max="10" width="3.140625" style="1" customWidth="1"/>
    <col min="11" max="11" width="9.140625" style="1" customWidth="1"/>
    <col min="12" max="12" width="9.8515625" style="1" bestFit="1" customWidth="1"/>
    <col min="13" max="16384" width="9.140625" style="1" customWidth="1"/>
  </cols>
  <sheetData>
    <row r="1" spans="30:35" ht="15.75">
      <c r="AD1" s="55">
        <v>0</v>
      </c>
      <c r="AE1" s="55">
        <v>0</v>
      </c>
      <c r="AF1" s="55" t="s">
        <v>34</v>
      </c>
      <c r="AG1" s="55">
        <v>0</v>
      </c>
      <c r="AH1" s="55">
        <v>0</v>
      </c>
      <c r="AI1" s="2">
        <f>3600*AD1+60*AE1+AG1+AH1</f>
        <v>0</v>
      </c>
    </row>
    <row r="2" ht="15.75"/>
    <row r="3" spans="2:12" ht="18.75">
      <c r="B3" s="40" t="s">
        <v>33</v>
      </c>
      <c r="C3" s="41"/>
      <c r="E3" s="14"/>
      <c r="F3" s="42">
        <f>AI1</f>
        <v>0</v>
      </c>
      <c r="G3" s="43" t="s">
        <v>32</v>
      </c>
      <c r="H3" s="14"/>
      <c r="I3" s="14"/>
      <c r="J3" s="14"/>
      <c r="K3" s="14"/>
      <c r="L3" s="14"/>
    </row>
    <row r="4" spans="3:12" s="37" customFormat="1" ht="18.75">
      <c r="C4" s="35"/>
      <c r="D4" s="34"/>
      <c r="E4" s="36"/>
      <c r="G4" s="39"/>
      <c r="K4" s="35"/>
      <c r="L4" s="39"/>
    </row>
    <row r="5" spans="2:13" s="49" customFormat="1" ht="18.75">
      <c r="B5" s="47">
        <f>AF15</f>
        <v>1</v>
      </c>
      <c r="C5" s="48" t="s">
        <v>30</v>
      </c>
      <c r="E5" s="50"/>
      <c r="G5" s="51">
        <f>3*B5</f>
        <v>3</v>
      </c>
      <c r="H5" s="49" t="s">
        <v>30</v>
      </c>
      <c r="K5" s="52"/>
      <c r="L5" s="51">
        <f>B5</f>
        <v>1</v>
      </c>
      <c r="M5" s="49" t="str">
        <f>C5</f>
        <v>m/s</v>
      </c>
    </row>
    <row r="6" spans="2:12" ht="15.75">
      <c r="B6" s="3"/>
      <c r="C6" s="4"/>
      <c r="D6" s="5"/>
      <c r="E6" s="5"/>
      <c r="K6" s="6"/>
      <c r="L6" s="7"/>
    </row>
    <row r="7" spans="2:12" ht="15.75">
      <c r="B7" s="3"/>
      <c r="C7" s="4"/>
      <c r="D7" s="5"/>
      <c r="E7" s="5"/>
      <c r="K7" s="6"/>
      <c r="L7" s="7"/>
    </row>
    <row r="8" spans="2:12" ht="45" customHeight="1">
      <c r="B8" s="3"/>
      <c r="C8" s="4"/>
      <c r="D8" s="5"/>
      <c r="E8" s="5"/>
      <c r="K8" s="6"/>
      <c r="L8" s="7"/>
    </row>
    <row r="9" spans="2:13" s="37" customFormat="1" ht="18.75">
      <c r="B9" s="38">
        <f>3*B5</f>
        <v>3</v>
      </c>
      <c r="C9" s="34" t="s">
        <v>31</v>
      </c>
      <c r="E9" s="36"/>
      <c r="G9" s="39">
        <f>B9</f>
        <v>3</v>
      </c>
      <c r="H9" s="37" t="str">
        <f>C9</f>
        <v>e/s</v>
      </c>
      <c r="K9" s="35"/>
      <c r="L9" s="39">
        <f>B9</f>
        <v>3</v>
      </c>
      <c r="M9" s="37" t="str">
        <f>C9</f>
        <v>e/s</v>
      </c>
    </row>
    <row r="10" spans="2:12" ht="15.75">
      <c r="B10" s="3"/>
      <c r="C10" s="4"/>
      <c r="D10" s="5"/>
      <c r="E10" s="5"/>
      <c r="K10" s="6"/>
      <c r="L10" s="7"/>
    </row>
    <row r="11" spans="2:12" ht="15.75">
      <c r="B11" s="3"/>
      <c r="C11" s="4"/>
      <c r="D11" s="5"/>
      <c r="E11" s="5"/>
      <c r="K11" s="6"/>
      <c r="L11" s="7"/>
    </row>
    <row r="12" spans="2:12" ht="15.75">
      <c r="B12" s="3"/>
      <c r="C12" s="4"/>
      <c r="D12" s="5"/>
      <c r="E12" s="5"/>
      <c r="K12" s="6"/>
      <c r="L12" s="7"/>
    </row>
    <row r="13" spans="2:12" ht="18.75">
      <c r="B13" s="46" t="s">
        <v>37</v>
      </c>
      <c r="C13" s="13"/>
      <c r="D13" s="5"/>
      <c r="E13" s="46" t="s">
        <v>37</v>
      </c>
      <c r="F13" s="45"/>
      <c r="G13" s="14"/>
      <c r="K13" s="6"/>
      <c r="L13" s="7"/>
    </row>
    <row r="14" spans="3:41" ht="15.75">
      <c r="C14" s="14"/>
      <c r="AE14" s="3" t="s">
        <v>4</v>
      </c>
      <c r="AF14" s="4">
        <f>AI1</f>
        <v>0</v>
      </c>
      <c r="AG14" s="4"/>
      <c r="AH14" s="3" t="s">
        <v>23</v>
      </c>
      <c r="AI14" s="8">
        <v>0</v>
      </c>
      <c r="AM14" s="3"/>
      <c r="AN14" s="4"/>
      <c r="AO14" s="7"/>
    </row>
    <row r="15" spans="31:40" ht="15.75">
      <c r="AE15" s="9" t="s">
        <v>8</v>
      </c>
      <c r="AF15" s="10">
        <f>AG15/10</f>
        <v>1</v>
      </c>
      <c r="AG15" s="54">
        <v>10</v>
      </c>
      <c r="AH15" s="3" t="s">
        <v>17</v>
      </c>
      <c r="AI15" s="8">
        <v>20</v>
      </c>
      <c r="AM15" s="3"/>
      <c r="AN15" s="8"/>
    </row>
    <row r="16" spans="31:40" ht="15.75">
      <c r="AE16" s="9" t="s">
        <v>13</v>
      </c>
      <c r="AF16" s="10">
        <f>3*AF15</f>
        <v>3</v>
      </c>
      <c r="AG16" s="8"/>
      <c r="AH16" s="3" t="s">
        <v>18</v>
      </c>
      <c r="AI16" s="8">
        <v>50</v>
      </c>
      <c r="AM16" s="3"/>
      <c r="AN16" s="8"/>
    </row>
    <row r="17" spans="31:40" ht="15.75">
      <c r="AE17" s="3" t="s">
        <v>15</v>
      </c>
      <c r="AF17" s="8">
        <f>AF15</f>
        <v>1</v>
      </c>
      <c r="AG17" s="8"/>
      <c r="AH17" s="3" t="s">
        <v>22</v>
      </c>
      <c r="AI17" s="8">
        <v>70</v>
      </c>
      <c r="AM17" s="3"/>
      <c r="AN17" s="8"/>
    </row>
    <row r="18" spans="31:40" ht="15.75">
      <c r="AE18" s="3" t="s">
        <v>11</v>
      </c>
      <c r="AF18" s="4">
        <f>(AI15-AI14)/AF15</f>
        <v>20</v>
      </c>
      <c r="AG18" s="4"/>
      <c r="AH18" s="3"/>
      <c r="AM18" s="3"/>
      <c r="AN18" s="8"/>
    </row>
    <row r="19" spans="31:40" ht="15.75">
      <c r="AE19" s="3" t="s">
        <v>12</v>
      </c>
      <c r="AF19" s="4">
        <f>AF18+(AI16-AI15)/AF16</f>
        <v>30</v>
      </c>
      <c r="AG19" s="4"/>
      <c r="AM19" s="3"/>
      <c r="AN19" s="8"/>
    </row>
    <row r="20" spans="31:44" ht="15.75">
      <c r="AE20" s="3" t="s">
        <v>14</v>
      </c>
      <c r="AF20" s="4">
        <f>AF19+(AI17-AI16)/AF17</f>
        <v>50</v>
      </c>
      <c r="AG20" s="4"/>
      <c r="AM20" s="3"/>
      <c r="AN20" s="8"/>
      <c r="AP20" s="8" t="s">
        <v>35</v>
      </c>
      <c r="AR20" s="8" t="s">
        <v>36</v>
      </c>
    </row>
    <row r="21" spans="14:44" ht="15.75">
      <c r="N21" s="14"/>
      <c r="O21" s="14"/>
      <c r="P21" s="14"/>
      <c r="AE21" s="3" t="s">
        <v>16</v>
      </c>
      <c r="AF21" s="4">
        <f>AF15*AF18+AF16*(AF19-AF18)+AF17*(AF20-AF19)</f>
        <v>70</v>
      </c>
      <c r="AG21" s="4"/>
      <c r="AH21" s="11" t="s">
        <v>19</v>
      </c>
      <c r="AM21" s="12"/>
      <c r="AN21" s="13"/>
      <c r="AO21" s="14"/>
      <c r="AP21" s="53">
        <v>199</v>
      </c>
      <c r="AR21" s="54">
        <v>353</v>
      </c>
    </row>
    <row r="22" spans="14:45" ht="15.75">
      <c r="N22" s="14"/>
      <c r="O22" s="14"/>
      <c r="P22" s="14"/>
      <c r="AE22" s="15" t="s">
        <v>9</v>
      </c>
      <c r="AF22" s="16" t="s">
        <v>10</v>
      </c>
      <c r="AG22" s="16"/>
      <c r="AH22" s="16"/>
      <c r="AI22" s="17"/>
      <c r="AJ22" s="16"/>
      <c r="AK22" s="18"/>
      <c r="AM22" s="14"/>
      <c r="AN22" s="14"/>
      <c r="AO22" s="14"/>
      <c r="AR22" s="8" t="s">
        <v>1</v>
      </c>
      <c r="AS22" s="8" t="s">
        <v>0</v>
      </c>
    </row>
    <row r="23" spans="14:45" ht="15.75">
      <c r="N23" s="22"/>
      <c r="O23" s="21"/>
      <c r="P23" s="21"/>
      <c r="Q23" s="9"/>
      <c r="R23" s="9"/>
      <c r="S23" s="9"/>
      <c r="T23" s="9"/>
      <c r="U23" s="9"/>
      <c r="V23" s="9"/>
      <c r="W23" s="9"/>
      <c r="X23" s="9"/>
      <c r="AF23" s="9" t="s">
        <v>6</v>
      </c>
      <c r="AG23" s="9" t="s">
        <v>20</v>
      </c>
      <c r="AH23" s="10">
        <f>AH24/AF15</f>
        <v>1</v>
      </c>
      <c r="AI23" s="19" t="s">
        <v>5</v>
      </c>
      <c r="AJ23" s="20"/>
      <c r="AK23" s="9" t="s">
        <v>7</v>
      </c>
      <c r="AL23" s="9"/>
      <c r="AM23" s="14"/>
      <c r="AN23" s="21" t="s">
        <v>26</v>
      </c>
      <c r="AO23" s="21"/>
      <c r="AP23" s="44">
        <f>AP21/10</f>
        <v>19.9</v>
      </c>
      <c r="AQ23" s="8">
        <v>1</v>
      </c>
      <c r="AR23" s="44">
        <f>AR21/10</f>
        <v>35.3</v>
      </c>
      <c r="AS23" s="8">
        <v>1.5</v>
      </c>
    </row>
    <row r="24" spans="14:43" ht="15.75">
      <c r="N24" s="22"/>
      <c r="O24" s="21"/>
      <c r="P24" s="23"/>
      <c r="Q24" s="10"/>
      <c r="R24" s="10"/>
      <c r="S24" s="10"/>
      <c r="T24" s="10"/>
      <c r="U24" s="10"/>
      <c r="V24" s="10"/>
      <c r="W24" s="10"/>
      <c r="X24" s="10"/>
      <c r="AF24" s="9" t="s">
        <v>3</v>
      </c>
      <c r="AG24" s="9"/>
      <c r="AH24" s="10">
        <v>1</v>
      </c>
      <c r="AI24" s="19" t="s">
        <v>3</v>
      </c>
      <c r="AJ24" s="20">
        <v>1</v>
      </c>
      <c r="AK24" s="9" t="s">
        <v>3</v>
      </c>
      <c r="AL24" s="10">
        <v>1</v>
      </c>
      <c r="AM24" s="14"/>
      <c r="AN24" s="21" t="s">
        <v>1</v>
      </c>
      <c r="AO24" s="23" t="s">
        <v>0</v>
      </c>
      <c r="AP24" s="22"/>
      <c r="AQ24" s="8"/>
    </row>
    <row r="25" spans="14:43" ht="15.75">
      <c r="N25" s="20"/>
      <c r="O25" s="10"/>
      <c r="P25" s="10"/>
      <c r="Q25" s="10"/>
      <c r="R25" s="10"/>
      <c r="S25" s="10"/>
      <c r="T25" s="10"/>
      <c r="U25" s="10"/>
      <c r="V25" s="10"/>
      <c r="W25" s="10"/>
      <c r="X25" s="10"/>
      <c r="AF25" s="10" t="s">
        <v>2</v>
      </c>
      <c r="AG25" s="10"/>
      <c r="AH25" s="10">
        <v>2.5</v>
      </c>
      <c r="AI25" s="20" t="s">
        <v>2</v>
      </c>
      <c r="AJ25" s="20">
        <v>2</v>
      </c>
      <c r="AK25" s="10" t="s">
        <v>2</v>
      </c>
      <c r="AL25" s="10">
        <v>1.5</v>
      </c>
      <c r="AN25" s="10" t="s">
        <v>28</v>
      </c>
      <c r="AO25" s="10">
        <v>0.8</v>
      </c>
      <c r="AP25" s="20"/>
      <c r="AQ25" s="8"/>
    </row>
    <row r="26" spans="14:43" ht="15.75">
      <c r="N26" s="20"/>
      <c r="O26" s="10"/>
      <c r="P26" s="10"/>
      <c r="Q26" s="10"/>
      <c r="R26" s="10"/>
      <c r="S26" s="10"/>
      <c r="T26" s="10"/>
      <c r="U26" s="10"/>
      <c r="V26" s="10"/>
      <c r="W26" s="10"/>
      <c r="X26" s="10"/>
      <c r="AD26" s="1" t="s">
        <v>24</v>
      </c>
      <c r="AE26" s="1" t="s">
        <v>21</v>
      </c>
      <c r="AF26" s="10" t="s">
        <v>0</v>
      </c>
      <c r="AG26" s="10" t="s">
        <v>25</v>
      </c>
      <c r="AH26" s="10" t="s">
        <v>1</v>
      </c>
      <c r="AI26" s="20" t="s">
        <v>0</v>
      </c>
      <c r="AJ26" s="20" t="s">
        <v>1</v>
      </c>
      <c r="AK26" s="24" t="s">
        <v>0</v>
      </c>
      <c r="AL26" s="24" t="s">
        <v>1</v>
      </c>
      <c r="AN26" s="10" t="s">
        <v>27</v>
      </c>
      <c r="AO26" s="10">
        <v>0.3</v>
      </c>
      <c r="AP26" s="20"/>
      <c r="AQ26" s="8"/>
    </row>
    <row r="27" spans="14:43" ht="15.75">
      <c r="N27" s="27"/>
      <c r="O27" s="10"/>
      <c r="P27" s="26"/>
      <c r="Q27" s="26"/>
      <c r="R27" s="26"/>
      <c r="S27" s="26"/>
      <c r="T27" s="26"/>
      <c r="U27" s="26"/>
      <c r="V27" s="26"/>
      <c r="W27" s="26"/>
      <c r="X27" s="26"/>
      <c r="AD27" s="2">
        <v>0</v>
      </c>
      <c r="AE27" s="25">
        <f>(($AF$20+$AF$14-AD27*$AH$23)/$AF$20-ROUNDDOWN(($AF$20+$AF$14-AD27*$AH$23)/$AF$20,0))*$AF$20</f>
        <v>0</v>
      </c>
      <c r="AF27" s="10">
        <f>IF(AND($AH27&gt;$AI$15,$AH27&lt;$AI$16),$AO$27,$AH$25)</f>
        <v>2.5</v>
      </c>
      <c r="AG27" s="26">
        <f>-$AH$24/2+IF(AND($AF$15*$AE27&gt;=0,$AF$15*$AE27&lt;$AI$15),$AF$15*$AE27,IF($AF$15*$AF$18+$AF$16*($AE27-$AF$18)&lt;$AI$16,$AF$15*$AF$18+$AF$16*($AE27-$AF$18),$AF$15*$AF$18+$AF$16*($AF$19-$AF$18)+$AF$17*($AE27-$AF$19)))</f>
        <v>-0.5</v>
      </c>
      <c r="AH27" s="26">
        <f>IF($AJ27&lt;=$AI$15,$AJ27-0.5,IF($AJ27&lt;=$AI$16,$AJ27-2,$AJ27-0.5))</f>
        <v>-0.5</v>
      </c>
      <c r="AI27" s="20">
        <f>$AJ$25</f>
        <v>2</v>
      </c>
      <c r="AJ27" s="27">
        <f>IF(AND($AF$15*$AE27&gt;=0,$AF$15*$AE27&lt;$AI$15),$AF$15*$AE27,IF($AF$15*$AF$18+$AF$16*($AE27-$AF$18)&lt;$AI$16,$AF$15*$AF$18+$AF$16*($AE27-$AF$18),$AF$15*$AF$18+$AF$16*($AF$19-$AF$18)+$AF$17*($AE27-$AF$19)))</f>
        <v>0</v>
      </c>
      <c r="AK27" s="24">
        <f>IF(AND(AL27&gt;$AI$15,AL27&lt;$AI$16),$AO$27,$AL$25)</f>
        <v>1.5</v>
      </c>
      <c r="AL27" s="28">
        <f>IF($AJ27&lt;=$AI$15,$AJ27-0.5,IF($AJ27&lt;=$AI$16,$AJ27-1,$AJ27-0.5))</f>
        <v>-0.5</v>
      </c>
      <c r="AM27" s="5"/>
      <c r="AN27" s="3" t="s">
        <v>29</v>
      </c>
      <c r="AO27" s="8">
        <v>2</v>
      </c>
      <c r="AP27" s="20"/>
      <c r="AQ27" s="8"/>
    </row>
    <row r="28" spans="14:42" ht="15.75">
      <c r="N28" s="27"/>
      <c r="O28" s="10"/>
      <c r="P28" s="26"/>
      <c r="Q28" s="26"/>
      <c r="R28" s="26"/>
      <c r="S28" s="26"/>
      <c r="T28" s="26"/>
      <c r="U28" s="26"/>
      <c r="V28" s="26"/>
      <c r="W28" s="26"/>
      <c r="X28" s="26"/>
      <c r="AD28" s="2">
        <v>1</v>
      </c>
      <c r="AE28" s="25">
        <f>(($AF$20+$AF$14-AD28*$AH$23)/$AF$20-ROUNDDOWN(($AF$20+$AF$14-AD28*$AH$23)/$AF$20,0))*$AF$20</f>
        <v>49</v>
      </c>
      <c r="AF28" s="10">
        <f>IF(AND($AH28&gt;$AI$15,$AH28&lt;$AI$16),$AO$27,$AH$25)</f>
        <v>2.5</v>
      </c>
      <c r="AG28" s="26">
        <f>-$AH$24/2+IF(AND($AF$15*$AE28&gt;=0,$AF$15*$AE28&lt;$AI$15),$AF$15*$AE28,IF($AF$15*$AF$18+$AF$16*($AE28-$AF$18)&lt;$AI$16,$AF$15*$AF$18+$AF$16*($AE28-$AF$18),$AF$15*$AF$18+$AF$16*($AF$19-$AF$18)+$AF$17*($AE28-$AF$19)))</f>
        <v>68.5</v>
      </c>
      <c r="AH28" s="26">
        <f>IF($AJ28&lt;=$AI$15,$AJ28-0.5,IF($AJ28&lt;=$AI$16,$AJ28-2,$AJ28-0.5))</f>
        <v>68.5</v>
      </c>
      <c r="AI28" s="20">
        <f>$AJ$25</f>
        <v>2</v>
      </c>
      <c r="AJ28" s="27">
        <f>IF(AND($AF$15*$AE28&gt;=0,$AF$15*$AE28&lt;$AI$15),$AF$15*$AE28,IF($AF$15*$AF$18+$AF$16*($AE28-$AF$18)&lt;$AI$16,$AF$15*$AF$18+$AF$16*($AE28-$AF$18),$AF$15*$AF$18+$AF$16*($AF$19-$AF$18)+$AF$17*($AE28-$AF$19)))</f>
        <v>69</v>
      </c>
      <c r="AK28" s="24">
        <f>IF(AND(AL28&gt;$AI$15,AL28&lt;$AI$16),$AO$27,$AL$25)</f>
        <v>1.5</v>
      </c>
      <c r="AL28" s="28">
        <f>IF($AJ28&lt;=$AI$15,$AJ28-0.5,IF($AJ28&lt;=$AI$16,$AJ28-1,$AJ28-0.5))</f>
        <v>68.5</v>
      </c>
      <c r="AM28" s="5"/>
      <c r="AP28" s="20"/>
    </row>
    <row r="29" spans="14:42" ht="15.75">
      <c r="N29" s="27"/>
      <c r="O29" s="10"/>
      <c r="P29" s="26"/>
      <c r="Q29" s="26"/>
      <c r="R29" s="26"/>
      <c r="S29" s="26"/>
      <c r="T29" s="26"/>
      <c r="U29" s="26"/>
      <c r="V29" s="26"/>
      <c r="W29" s="26"/>
      <c r="X29" s="26"/>
      <c r="AD29" s="2">
        <v>2</v>
      </c>
      <c r="AE29" s="25">
        <f>(($AF$20+$AF$14-AD29*$AH$23)/$AF$20-ROUNDDOWN(($AF$20+$AF$14-AD29*$AH$23)/$AF$20,0))*$AF$20</f>
        <v>48</v>
      </c>
      <c r="AF29" s="10">
        <f>IF(AND($AH29&gt;$AI$15,$AH29&lt;$AI$16),$AO$27,$AH$25)</f>
        <v>2.5</v>
      </c>
      <c r="AG29" s="26">
        <f>-$AH$24/2+IF(AND($AF$15*$AE29&gt;=0,$AF$15*$AE29&lt;$AI$15),$AF$15*$AE29,IF($AF$15*$AF$18+$AF$16*($AE29-$AF$18)&lt;$AI$16,$AF$15*$AF$18+$AF$16*($AE29-$AF$18),$AF$15*$AF$18+$AF$16*($AF$19-$AF$18)+$AF$17*($AE29-$AF$19)))</f>
        <v>67.5</v>
      </c>
      <c r="AH29" s="26">
        <f>IF($AJ29&lt;=$AI$15,$AJ29-0.5,IF($AJ29&lt;=$AI$16,$AJ29-2,$AJ29-0.5))</f>
        <v>67.5</v>
      </c>
      <c r="AI29" s="20">
        <f>$AJ$25</f>
        <v>2</v>
      </c>
      <c r="AJ29" s="27">
        <f>IF(AND($AF$15*$AE29&gt;=0,$AF$15*$AE29&lt;$AI$15),$AF$15*$AE29,IF($AF$15*$AF$18+$AF$16*($AE29-$AF$18)&lt;$AI$16,$AF$15*$AF$18+$AF$16*($AE29-$AF$18),$AF$15*$AF$18+$AF$16*($AF$19-$AF$18)+$AF$17*($AE29-$AF$19)))</f>
        <v>68</v>
      </c>
      <c r="AK29" s="24">
        <f>IF(AND(AL29&gt;$AI$15,AL29&lt;$AI$16),$AO$27,$AL$25)</f>
        <v>1.5</v>
      </c>
      <c r="AL29" s="28">
        <f>IF($AJ29&lt;=$AI$15,$AJ29-0.5,IF($AJ29&lt;=$AI$16,$AJ29-1,$AJ29-0.5))</f>
        <v>67.5</v>
      </c>
      <c r="AM29" s="5"/>
      <c r="AN29" s="29">
        <f>AI14</f>
        <v>0</v>
      </c>
      <c r="AO29" s="30">
        <f>AO25+AO27</f>
        <v>2.8</v>
      </c>
      <c r="AP29" s="20"/>
    </row>
    <row r="30" spans="14:42" ht="15.75">
      <c r="N30" s="27"/>
      <c r="O30" s="10"/>
      <c r="P30" s="26"/>
      <c r="Q30" s="26"/>
      <c r="R30" s="26"/>
      <c r="S30" s="26"/>
      <c r="T30" s="26"/>
      <c r="U30" s="26"/>
      <c r="V30" s="26"/>
      <c r="W30" s="26"/>
      <c r="X30" s="26"/>
      <c r="AD30" s="2">
        <v>3</v>
      </c>
      <c r="AE30" s="25">
        <f>(($AF$20+$AF$14-AD30*$AH$23)/$AF$20-ROUNDDOWN(($AF$20+$AF$14-AD30*$AH$23)/$AF$20,0))*$AF$20</f>
        <v>47</v>
      </c>
      <c r="AF30" s="10">
        <f>IF(AND($AH30&gt;$AI$15,$AH30&lt;$AI$16),$AO$27,$AH$25)</f>
        <v>2.5</v>
      </c>
      <c r="AG30" s="26">
        <f>-$AH$24/2+IF(AND($AF$15*$AE30&gt;=0,$AF$15*$AE30&lt;$AI$15),$AF$15*$AE30,IF($AF$15*$AF$18+$AF$16*($AE30-$AF$18)&lt;$AI$16,$AF$15*$AF$18+$AF$16*($AE30-$AF$18),$AF$15*$AF$18+$AF$16*($AF$19-$AF$18)+$AF$17*($AE30-$AF$19)))</f>
        <v>66.5</v>
      </c>
      <c r="AH30" s="26">
        <f>IF($AJ30&lt;=$AI$15,$AJ30-0.5,IF($AJ30&lt;=$AI$16,$AJ30-2,$AJ30-0.5))</f>
        <v>66.5</v>
      </c>
      <c r="AI30" s="20">
        <f>$AJ$25</f>
        <v>2</v>
      </c>
      <c r="AJ30" s="27">
        <f>IF(AND($AF$15*$AE30&gt;=0,$AF$15*$AE30&lt;$AI$15),$AF$15*$AE30,IF($AF$15*$AF$18+$AF$16*($AE30-$AF$18)&lt;$AI$16,$AF$15*$AF$18+$AF$16*($AE30-$AF$18),$AF$15*$AF$18+$AF$16*($AF$19-$AF$18)+$AF$17*($AE30-$AF$19)))</f>
        <v>67</v>
      </c>
      <c r="AK30" s="24">
        <f>IF(AND(AL30&gt;$AI$15,AL30&lt;$AI$16),$AO$27,$AL$25)</f>
        <v>1.5</v>
      </c>
      <c r="AL30" s="28">
        <f>IF($AJ30&lt;=$AI$15,$AJ30-0.5,IF($AJ30&lt;=$AI$16,$AJ30-1,$AJ30-0.5))</f>
        <v>66.5</v>
      </c>
      <c r="AM30" s="5"/>
      <c r="AN30" s="29">
        <f>AI15</f>
        <v>20</v>
      </c>
      <c r="AO30" s="30">
        <f>AO25+AO27</f>
        <v>2.8</v>
      </c>
      <c r="AP30" s="20"/>
    </row>
    <row r="31" spans="14:42" ht="15.75">
      <c r="N31" s="27"/>
      <c r="O31" s="10"/>
      <c r="P31" s="26"/>
      <c r="Q31" s="26"/>
      <c r="R31" s="26"/>
      <c r="S31" s="26"/>
      <c r="T31" s="26"/>
      <c r="U31" s="26"/>
      <c r="V31" s="26"/>
      <c r="W31" s="26"/>
      <c r="X31" s="26"/>
      <c r="AD31" s="2">
        <v>4</v>
      </c>
      <c r="AE31" s="25">
        <f>(($AF$20+$AF$14-AD31*$AH$23)/$AF$20-ROUNDDOWN(($AF$20+$AF$14-AD31*$AH$23)/$AF$20,0))*$AF$20</f>
        <v>46</v>
      </c>
      <c r="AF31" s="10">
        <f>IF(AND($AH31&gt;$AI$15,$AH31&lt;$AI$16),$AO$27,$AH$25)</f>
        <v>2.5</v>
      </c>
      <c r="AG31" s="26">
        <f>-$AH$24/2+IF(AND($AF$15*$AE31&gt;=0,$AF$15*$AE31&lt;$AI$15),$AF$15*$AE31,IF($AF$15*$AF$18+$AF$16*($AE31-$AF$18)&lt;$AI$16,$AF$15*$AF$18+$AF$16*($AE31-$AF$18),$AF$15*$AF$18+$AF$16*($AF$19-$AF$18)+$AF$17*($AE31-$AF$19)))</f>
        <v>65.5</v>
      </c>
      <c r="AH31" s="26">
        <f>IF($AJ31&lt;=$AI$15,$AJ31-0.5,IF($AJ31&lt;=$AI$16,$AJ31-2,$AJ31-0.5))</f>
        <v>65.5</v>
      </c>
      <c r="AI31" s="20">
        <f>$AJ$25</f>
        <v>2</v>
      </c>
      <c r="AJ31" s="27">
        <f>IF(AND($AF$15*$AE31&gt;=0,$AF$15*$AE31&lt;$AI$15),$AF$15*$AE31,IF($AF$15*$AF$18+$AF$16*($AE31-$AF$18)&lt;$AI$16,$AF$15*$AF$18+$AF$16*($AE31-$AF$18),$AF$15*$AF$18+$AF$16*($AF$19-$AF$18)+$AF$17*($AE31-$AF$19)))</f>
        <v>66</v>
      </c>
      <c r="AK31" s="24">
        <f>IF(AND(AL31&gt;$AI$15,AL31&lt;$AI$16),$AO$27,$AL$25)</f>
        <v>1.5</v>
      </c>
      <c r="AL31" s="28">
        <f>IF($AJ31&lt;=$AI$15,$AJ31-0.5,IF($AJ31&lt;=$AI$16,$AJ31-1,$AJ31-0.5))</f>
        <v>65.5</v>
      </c>
      <c r="AM31" s="5"/>
      <c r="AN31" s="29">
        <f>AN30+AJ24</f>
        <v>21</v>
      </c>
      <c r="AO31" s="30">
        <f>AO26+AO27</f>
        <v>2.3</v>
      </c>
      <c r="AP31" s="20"/>
    </row>
    <row r="32" spans="14:42" ht="15.75">
      <c r="N32" s="27"/>
      <c r="O32" s="10"/>
      <c r="P32" s="26"/>
      <c r="Q32" s="26"/>
      <c r="R32" s="26"/>
      <c r="S32" s="26"/>
      <c r="T32" s="26"/>
      <c r="U32" s="26"/>
      <c r="V32" s="26"/>
      <c r="W32" s="26"/>
      <c r="X32" s="26"/>
      <c r="AD32" s="31">
        <v>5</v>
      </c>
      <c r="AE32" s="25">
        <f>(($AF$20+$AF$14-AD32*$AH$23)/$AF$20-ROUNDDOWN(($AF$20+$AF$14-AD32*$AH$23)/$AF$20,0))*$AF$20</f>
        <v>45</v>
      </c>
      <c r="AF32" s="10">
        <f>IF(AND($AH32&gt;$AI$15,$AH32&lt;$AI$16),$AO$27,$AH$25)</f>
        <v>2.5</v>
      </c>
      <c r="AG32" s="26">
        <f>-$AH$24/2+IF(AND($AF$15*$AE32&gt;=0,$AF$15*$AE32&lt;$AI$15),$AF$15*$AE32,IF($AF$15*$AF$18+$AF$16*($AE32-$AF$18)&lt;$AI$16,$AF$15*$AF$18+$AF$16*($AE32-$AF$18),$AF$15*$AF$18+$AF$16*($AF$19-$AF$18)+$AF$17*($AE32-$AF$19)))</f>
        <v>64.5</v>
      </c>
      <c r="AH32" s="26">
        <f>IF($AJ32&lt;=$AI$15,$AJ32-0.5,IF($AJ32&lt;=$AI$16,$AJ32-2,$AJ32-0.5))</f>
        <v>64.5</v>
      </c>
      <c r="AI32" s="20">
        <f>$AJ$25</f>
        <v>2</v>
      </c>
      <c r="AJ32" s="27">
        <f>IF(AND($AF$15*$AE32&gt;=0,$AF$15*$AE32&lt;$AI$15),$AF$15*$AE32,IF($AF$15*$AF$18+$AF$16*($AE32-$AF$18)&lt;$AI$16,$AF$15*$AF$18+$AF$16*($AE32-$AF$18),$AF$15*$AF$18+$AF$16*($AF$19-$AF$18)+$AF$17*($AE32-$AF$19)))</f>
        <v>65</v>
      </c>
      <c r="AK32" s="24">
        <f>IF(AND(AL32&gt;$AI$15,AL32&lt;$AI$16),$AO$27,$AL$25)</f>
        <v>1.5</v>
      </c>
      <c r="AL32" s="28">
        <f>IF($AJ32&lt;=$AI$15,$AJ32-0.5,IF($AJ32&lt;=$AI$16,$AJ32-1,$AJ32-0.5))</f>
        <v>64.5</v>
      </c>
      <c r="AM32" s="5"/>
      <c r="AN32" s="29">
        <f>AI16-AJ24</f>
        <v>49</v>
      </c>
      <c r="AO32" s="30">
        <f>AO26+AO27</f>
        <v>2.3</v>
      </c>
      <c r="AP32" s="20"/>
    </row>
    <row r="33" spans="14:42" ht="15.75">
      <c r="N33" s="27"/>
      <c r="O33" s="10"/>
      <c r="P33" s="26"/>
      <c r="Q33" s="26"/>
      <c r="R33" s="26"/>
      <c r="S33" s="26"/>
      <c r="T33" s="26"/>
      <c r="U33" s="26"/>
      <c r="V33" s="26"/>
      <c r="W33" s="26"/>
      <c r="X33" s="26"/>
      <c r="AD33" s="31">
        <v>6</v>
      </c>
      <c r="AE33" s="25">
        <f>(($AF$20+$AF$14-AD33*$AH$23)/$AF$20-ROUNDDOWN(($AF$20+$AF$14-AD33*$AH$23)/$AF$20,0))*$AF$20</f>
        <v>44</v>
      </c>
      <c r="AF33" s="10">
        <f>IF(AND($AH33&gt;$AI$15,$AH33&lt;$AI$16),$AO$27,$AH$25)</f>
        <v>2.5</v>
      </c>
      <c r="AG33" s="26">
        <f>-$AH$24/2+IF(AND($AF$15*$AE33&gt;=0,$AF$15*$AE33&lt;$AI$15),$AF$15*$AE33,IF($AF$15*$AF$18+$AF$16*($AE33-$AF$18)&lt;$AI$16,$AF$15*$AF$18+$AF$16*($AE33-$AF$18),$AF$15*$AF$18+$AF$16*($AF$19-$AF$18)+$AF$17*($AE33-$AF$19)))</f>
        <v>63.5</v>
      </c>
      <c r="AH33" s="26">
        <f>IF($AJ33&lt;=$AI$15,$AJ33-0.5,IF($AJ33&lt;=$AI$16,$AJ33-2,$AJ33-0.5))</f>
        <v>63.5</v>
      </c>
      <c r="AI33" s="20">
        <f>$AJ$25</f>
        <v>2</v>
      </c>
      <c r="AJ33" s="27">
        <f>IF(AND($AF$15*$AE33&gt;=0,$AF$15*$AE33&lt;$AI$15),$AF$15*$AE33,IF($AF$15*$AF$18+$AF$16*($AE33-$AF$18)&lt;$AI$16,$AF$15*$AF$18+$AF$16*($AE33-$AF$18),$AF$15*$AF$18+$AF$16*($AF$19-$AF$18)+$AF$17*($AE33-$AF$19)))</f>
        <v>64</v>
      </c>
      <c r="AK33" s="24">
        <f>IF(AND(AL33&gt;$AI$15,AL33&lt;$AI$16),$AO$27,$AL$25)</f>
        <v>1.5</v>
      </c>
      <c r="AL33" s="28">
        <f>IF($AJ33&lt;=$AI$15,$AJ33-0.5,IF($AJ33&lt;=$AI$16,$AJ33-1,$AJ33-0.5))</f>
        <v>63.5</v>
      </c>
      <c r="AM33" s="5"/>
      <c r="AN33" s="4">
        <f>AI16</f>
        <v>50</v>
      </c>
      <c r="AO33" s="30">
        <f>AO25+AO27</f>
        <v>2.8</v>
      </c>
      <c r="AP33" s="20"/>
    </row>
    <row r="34" spans="14:42" ht="15.75">
      <c r="N34" s="27"/>
      <c r="O34" s="10"/>
      <c r="P34" s="26"/>
      <c r="Q34" s="26"/>
      <c r="R34" s="26"/>
      <c r="S34" s="26"/>
      <c r="T34" s="26"/>
      <c r="U34" s="26"/>
      <c r="V34" s="26"/>
      <c r="W34" s="26"/>
      <c r="X34" s="26"/>
      <c r="AD34" s="31">
        <v>7</v>
      </c>
      <c r="AE34" s="25">
        <f>(($AF$20+$AF$14-AD34*$AH$23)/$AF$20-ROUNDDOWN(($AF$20+$AF$14-AD34*$AH$23)/$AF$20,0))*$AF$20</f>
        <v>43</v>
      </c>
      <c r="AF34" s="10">
        <f>IF(AND($AH34&gt;$AI$15,$AH34&lt;$AI$16),$AO$27,$AH$25)</f>
        <v>2.5</v>
      </c>
      <c r="AG34" s="26">
        <f>-$AH$24/2+IF(AND($AF$15*$AE34&gt;=0,$AF$15*$AE34&lt;$AI$15),$AF$15*$AE34,IF($AF$15*$AF$18+$AF$16*($AE34-$AF$18)&lt;$AI$16,$AF$15*$AF$18+$AF$16*($AE34-$AF$18),$AF$15*$AF$18+$AF$16*($AF$19-$AF$18)+$AF$17*($AE34-$AF$19)))</f>
        <v>62.5</v>
      </c>
      <c r="AH34" s="26">
        <f>IF($AJ34&lt;=$AI$15,$AJ34-0.5,IF($AJ34&lt;=$AI$16,$AJ34-2,$AJ34-0.5))</f>
        <v>62.5</v>
      </c>
      <c r="AI34" s="20">
        <f>$AJ$25</f>
        <v>2</v>
      </c>
      <c r="AJ34" s="27">
        <f>IF(AND($AF$15*$AE34&gt;=0,$AF$15*$AE34&lt;$AI$15),$AF$15*$AE34,IF($AF$15*$AF$18+$AF$16*($AE34-$AF$18)&lt;$AI$16,$AF$15*$AF$18+$AF$16*($AE34-$AF$18),$AF$15*$AF$18+$AF$16*($AF$19-$AF$18)+$AF$17*($AE34-$AF$19)))</f>
        <v>63</v>
      </c>
      <c r="AK34" s="24">
        <f>IF(AND(AL34&gt;$AI$15,AL34&lt;$AI$16),$AO$27,$AL$25)</f>
        <v>1.5</v>
      </c>
      <c r="AL34" s="28">
        <f>IF($AJ34&lt;=$AI$15,$AJ34-0.5,IF($AJ34&lt;=$AI$16,$AJ34-1,$AJ34-0.5))</f>
        <v>62.5</v>
      </c>
      <c r="AM34" s="5"/>
      <c r="AN34" s="29">
        <f>AI17</f>
        <v>70</v>
      </c>
      <c r="AO34" s="30">
        <f>AO25+AO27</f>
        <v>2.8</v>
      </c>
      <c r="AP34" s="20"/>
    </row>
    <row r="35" spans="14:42" ht="15.75">
      <c r="N35" s="27"/>
      <c r="O35" s="10"/>
      <c r="P35" s="26"/>
      <c r="Q35" s="26"/>
      <c r="R35" s="26"/>
      <c r="S35" s="26"/>
      <c r="T35" s="26"/>
      <c r="U35" s="26"/>
      <c r="V35" s="26"/>
      <c r="W35" s="26"/>
      <c r="X35" s="26"/>
      <c r="AD35" s="31">
        <v>8</v>
      </c>
      <c r="AE35" s="25">
        <f>(($AF$20+$AF$14-AD35*$AH$23)/$AF$20-ROUNDDOWN(($AF$20+$AF$14-AD35*$AH$23)/$AF$20,0))*$AF$20</f>
        <v>42</v>
      </c>
      <c r="AF35" s="10">
        <f>IF(AND($AH35&gt;$AI$15,$AH35&lt;$AI$16),$AO$27,$AH$25)</f>
        <v>2.5</v>
      </c>
      <c r="AG35" s="26">
        <f>-$AH$24/2+IF(AND($AF$15*$AE35&gt;=0,$AF$15*$AE35&lt;$AI$15),$AF$15*$AE35,IF($AF$15*$AF$18+$AF$16*($AE35-$AF$18)&lt;$AI$16,$AF$15*$AF$18+$AF$16*($AE35-$AF$18),$AF$15*$AF$18+$AF$16*($AF$19-$AF$18)+$AF$17*($AE35-$AF$19)))</f>
        <v>61.5</v>
      </c>
      <c r="AH35" s="26">
        <f>IF($AJ35&lt;=$AI$15,$AJ35-0.5,IF($AJ35&lt;=$AI$16,$AJ35-2,$AJ35-0.5))</f>
        <v>61.5</v>
      </c>
      <c r="AI35" s="20">
        <f>$AJ$25</f>
        <v>2</v>
      </c>
      <c r="AJ35" s="27">
        <f>IF(AND($AF$15*$AE35&gt;=0,$AF$15*$AE35&lt;$AI$15),$AF$15*$AE35,IF($AF$15*$AF$18+$AF$16*($AE35-$AF$18)&lt;$AI$16,$AF$15*$AF$18+$AF$16*($AE35-$AF$18),$AF$15*$AF$18+$AF$16*($AF$19-$AF$18)+$AF$17*($AE35-$AF$19)))</f>
        <v>62</v>
      </c>
      <c r="AK35" s="24">
        <f>IF(AND(AL35&gt;$AI$15,AL35&lt;$AI$16),$AO$27,$AL$25)</f>
        <v>1.5</v>
      </c>
      <c r="AL35" s="28">
        <f>IF($AJ35&lt;=$AI$15,$AJ35-0.5,IF($AJ35&lt;=$AI$16,$AJ35-1,$AJ35-0.5))</f>
        <v>61.5</v>
      </c>
      <c r="AM35" s="5"/>
      <c r="AN35" s="10"/>
      <c r="AO35" s="26"/>
      <c r="AP35" s="20"/>
    </row>
    <row r="36" spans="14:42" ht="15.75">
      <c r="N36" s="27"/>
      <c r="O36" s="10"/>
      <c r="P36" s="26"/>
      <c r="Q36" s="26"/>
      <c r="R36" s="26"/>
      <c r="S36" s="26"/>
      <c r="T36" s="26"/>
      <c r="U36" s="26"/>
      <c r="V36" s="26"/>
      <c r="W36" s="26"/>
      <c r="X36" s="26"/>
      <c r="AD36" s="31">
        <v>9</v>
      </c>
      <c r="AE36" s="25">
        <f>(($AF$20+$AF$14-AD36*$AH$23)/$AF$20-ROUNDDOWN(($AF$20+$AF$14-AD36*$AH$23)/$AF$20,0))*$AF$20</f>
        <v>41</v>
      </c>
      <c r="AF36" s="10">
        <f>IF(AND($AH36&gt;$AI$15,$AH36&lt;$AI$16),$AO$27,$AH$25)</f>
        <v>2.5</v>
      </c>
      <c r="AG36" s="26">
        <f>-$AH$24/2+IF(AND($AF$15*$AE36&gt;=0,$AF$15*$AE36&lt;$AI$15),$AF$15*$AE36,IF($AF$15*$AF$18+$AF$16*($AE36-$AF$18)&lt;$AI$16,$AF$15*$AF$18+$AF$16*($AE36-$AF$18),$AF$15*$AF$18+$AF$16*($AF$19-$AF$18)+$AF$17*($AE36-$AF$19)))</f>
        <v>60.5</v>
      </c>
      <c r="AH36" s="26">
        <f>IF($AJ36&lt;=$AI$15,$AJ36-0.5,IF($AJ36&lt;=$AI$16,$AJ36-2,$AJ36-0.5))</f>
        <v>60.5</v>
      </c>
      <c r="AI36" s="20">
        <f>$AJ$25</f>
        <v>2</v>
      </c>
      <c r="AJ36" s="27">
        <f>IF(AND($AF$15*$AE36&gt;=0,$AF$15*$AE36&lt;$AI$15),$AF$15*$AE36,IF($AF$15*$AF$18+$AF$16*($AE36-$AF$18)&lt;$AI$16,$AF$15*$AF$18+$AF$16*($AE36-$AF$18),$AF$15*$AF$18+$AF$16*($AF$19-$AF$18)+$AF$17*($AE36-$AF$19)))</f>
        <v>61</v>
      </c>
      <c r="AK36" s="24">
        <f>IF(AND(AL36&gt;$AI$15,AL36&lt;$AI$16),$AO$27,$AL$25)</f>
        <v>1.5</v>
      </c>
      <c r="AL36" s="28">
        <f>IF($AJ36&lt;=$AI$15,$AJ36-0.5,IF($AJ36&lt;=$AI$16,$AJ36-1,$AJ36-0.5))</f>
        <v>60.5</v>
      </c>
      <c r="AM36" s="5"/>
      <c r="AN36" s="10">
        <f>AN29</f>
        <v>0</v>
      </c>
      <c r="AO36" s="26">
        <f>AO27-AO25</f>
        <v>1.2</v>
      </c>
      <c r="AP36" s="20"/>
    </row>
    <row r="37" spans="30:41" ht="15.75">
      <c r="AD37" s="31">
        <v>10</v>
      </c>
      <c r="AE37" s="25">
        <f>(($AF$20+$AF$14-AD37*$AH$23)/$AF$20-ROUNDDOWN(($AF$20+$AF$14-AD37*$AH$23)/$AF$20,0))*$AF$20</f>
        <v>40</v>
      </c>
      <c r="AF37" s="10">
        <f>IF(AND($AH37&gt;$AI$15,$AH37&lt;$AI$16),$AO$27,$AH$25)</f>
        <v>2.5</v>
      </c>
      <c r="AG37" s="26">
        <f>-$AH$24/2+IF(AND($AF$15*$AE37&gt;=0,$AF$15*$AE37&lt;$AI$15),$AF$15*$AE37,IF($AF$15*$AF$18+$AF$16*($AE37-$AF$18)&lt;$AI$16,$AF$15*$AF$18+$AF$16*($AE37-$AF$18),$AF$15*$AF$18+$AF$16*($AF$19-$AF$18)+$AF$17*($AE37-$AF$19)))</f>
        <v>59.5</v>
      </c>
      <c r="AH37" s="26">
        <f>IF($AJ37&lt;=$AI$15,$AJ37-0.5,IF($AJ37&lt;=$AI$16,$AJ37-2,$AJ37-0.5))</f>
        <v>59.5</v>
      </c>
      <c r="AI37" s="20">
        <f>$AJ$25</f>
        <v>2</v>
      </c>
      <c r="AJ37" s="27">
        <f>IF(AND($AF$15*$AE37&gt;=0,$AF$15*$AE37&lt;$AI$15),$AF$15*$AE37,IF($AF$15*$AF$18+$AF$16*($AE37-$AF$18)&lt;$AI$16,$AF$15*$AF$18+$AF$16*($AE37-$AF$18),$AF$15*$AF$18+$AF$16*($AF$19-$AF$18)+$AF$17*($AE37-$AF$19)))</f>
        <v>60</v>
      </c>
      <c r="AK37" s="24">
        <f>IF(AND(AL37&gt;$AI$15,AL37&lt;$AI$16),$AO$27,$AL$25)</f>
        <v>1.5</v>
      </c>
      <c r="AL37" s="28">
        <f>IF($AJ37&lt;=$AI$15,$AJ37-0.5,IF($AJ37&lt;=$AI$16,$AJ37-1,$AJ37-0.5))</f>
        <v>59.5</v>
      </c>
      <c r="AN37" s="10">
        <f>AN30</f>
        <v>20</v>
      </c>
      <c r="AO37" s="26">
        <f>AO36</f>
        <v>1.2</v>
      </c>
    </row>
    <row r="38" spans="30:41" ht="15.75">
      <c r="AD38" s="31">
        <v>11</v>
      </c>
      <c r="AE38" s="25">
        <f>(($AF$20+$AF$14-AD38*$AH$23)/$AF$20-ROUNDDOWN(($AF$20+$AF$14-AD38*$AH$23)/$AF$20,0))*$AF$20</f>
        <v>39</v>
      </c>
      <c r="AF38" s="10">
        <f>IF(AND($AH38&gt;$AI$15,$AH38&lt;$AI$16),$AO$27,$AH$25)</f>
        <v>2.5</v>
      </c>
      <c r="AG38" s="26">
        <f>-$AH$24/2+IF(AND($AF$15*$AE38&gt;=0,$AF$15*$AE38&lt;$AI$15),$AF$15*$AE38,IF($AF$15*$AF$18+$AF$16*($AE38-$AF$18)&lt;$AI$16,$AF$15*$AF$18+$AF$16*($AE38-$AF$18),$AF$15*$AF$18+$AF$16*($AF$19-$AF$18)+$AF$17*($AE38-$AF$19)))</f>
        <v>58.5</v>
      </c>
      <c r="AH38" s="26">
        <f>IF($AJ38&lt;=$AI$15,$AJ38-0.5,IF($AJ38&lt;=$AI$16,$AJ38-2,$AJ38-0.5))</f>
        <v>58.5</v>
      </c>
      <c r="AI38" s="20">
        <f>$AJ$25</f>
        <v>2</v>
      </c>
      <c r="AJ38" s="27">
        <f>IF(AND($AF$15*$AE38&gt;=0,$AF$15*$AE38&lt;$AI$15),$AF$15*$AE38,IF($AF$15*$AF$18+$AF$16*($AE38-$AF$18)&lt;$AI$16,$AF$15*$AF$18+$AF$16*($AE38-$AF$18),$AF$15*$AF$18+$AF$16*($AF$19-$AF$18)+$AF$17*($AE38-$AF$19)))</f>
        <v>59</v>
      </c>
      <c r="AK38" s="24">
        <f>IF(AND(AL38&gt;$AI$15,AL38&lt;$AI$16),$AO$27,$AL$25)</f>
        <v>1.5</v>
      </c>
      <c r="AL38" s="28">
        <f>IF($AJ38&lt;=$AI$15,$AJ38-0.5,IF($AJ38&lt;=$AI$16,$AJ38-1,$AJ38-0.5))</f>
        <v>58.5</v>
      </c>
      <c r="AN38" s="10">
        <f>AN31</f>
        <v>21</v>
      </c>
      <c r="AO38" s="26">
        <f>AO27-AO26</f>
        <v>1.7</v>
      </c>
    </row>
    <row r="39" spans="30:41" ht="15.75">
      <c r="AD39" s="31">
        <v>12</v>
      </c>
      <c r="AE39" s="25">
        <f>(($AF$20+$AF$14-AD39*$AH$23)/$AF$20-ROUNDDOWN(($AF$20+$AF$14-AD39*$AH$23)/$AF$20,0))*$AF$20</f>
        <v>38</v>
      </c>
      <c r="AF39" s="10">
        <f>IF(AND($AH39&gt;$AI$15,$AH39&lt;$AI$16),$AO$27,$AH$25)</f>
        <v>2.5</v>
      </c>
      <c r="AG39" s="26">
        <f>-$AH$24/2+IF(AND($AF$15*$AE39&gt;=0,$AF$15*$AE39&lt;$AI$15),$AF$15*$AE39,IF($AF$15*$AF$18+$AF$16*($AE39-$AF$18)&lt;$AI$16,$AF$15*$AF$18+$AF$16*($AE39-$AF$18),$AF$15*$AF$18+$AF$16*($AF$19-$AF$18)+$AF$17*($AE39-$AF$19)))</f>
        <v>57.5</v>
      </c>
      <c r="AH39" s="26">
        <f>IF($AJ39&lt;=$AI$15,$AJ39-0.5,IF($AJ39&lt;=$AI$16,$AJ39-2,$AJ39-0.5))</f>
        <v>57.5</v>
      </c>
      <c r="AI39" s="20">
        <f>$AJ$25</f>
        <v>2</v>
      </c>
      <c r="AJ39" s="27">
        <f>IF(AND($AF$15*$AE39&gt;=0,$AF$15*$AE39&lt;$AI$15),$AF$15*$AE39,IF($AF$15*$AF$18+$AF$16*($AE39-$AF$18)&lt;$AI$16,$AF$15*$AF$18+$AF$16*($AE39-$AF$18),$AF$15*$AF$18+$AF$16*($AF$19-$AF$18)+$AF$17*($AE39-$AF$19)))</f>
        <v>58</v>
      </c>
      <c r="AK39" s="24">
        <f>IF(AND(AL39&gt;$AI$15,AL39&lt;$AI$16),$AO$27,$AL$25)</f>
        <v>1.5</v>
      </c>
      <c r="AL39" s="28">
        <f>IF($AJ39&lt;=$AI$15,$AJ39-0.5,IF($AJ39&lt;=$AI$16,$AJ39-1,$AJ39-0.5))</f>
        <v>57.5</v>
      </c>
      <c r="AN39" s="10">
        <f>AN32</f>
        <v>49</v>
      </c>
      <c r="AO39" s="26">
        <f>AO38</f>
        <v>1.7</v>
      </c>
    </row>
    <row r="40" spans="30:41" ht="15.75">
      <c r="AD40" s="31">
        <v>13</v>
      </c>
      <c r="AE40" s="25">
        <f>(($AF$20+$AF$14-AD40*$AH$23)/$AF$20-ROUNDDOWN(($AF$20+$AF$14-AD40*$AH$23)/$AF$20,0))*$AF$20</f>
        <v>37</v>
      </c>
      <c r="AF40" s="10">
        <f>IF(AND($AH40&gt;$AI$15,$AH40&lt;$AI$16),$AO$27,$AH$25)</f>
        <v>2.5</v>
      </c>
      <c r="AG40" s="26">
        <f>-$AH$24/2+IF(AND($AF$15*$AE40&gt;=0,$AF$15*$AE40&lt;$AI$15),$AF$15*$AE40,IF($AF$15*$AF$18+$AF$16*($AE40-$AF$18)&lt;$AI$16,$AF$15*$AF$18+$AF$16*($AE40-$AF$18),$AF$15*$AF$18+$AF$16*($AF$19-$AF$18)+$AF$17*($AE40-$AF$19)))</f>
        <v>56.5</v>
      </c>
      <c r="AH40" s="26">
        <f>IF($AJ40&lt;=$AI$15,$AJ40-0.5,IF($AJ40&lt;=$AI$16,$AJ40-2,$AJ40-0.5))</f>
        <v>56.5</v>
      </c>
      <c r="AI40" s="20">
        <f>$AJ$25</f>
        <v>2</v>
      </c>
      <c r="AJ40" s="27">
        <f>IF(AND($AF$15*$AE40&gt;=0,$AF$15*$AE40&lt;$AI$15),$AF$15*$AE40,IF($AF$15*$AF$18+$AF$16*($AE40-$AF$18)&lt;$AI$16,$AF$15*$AF$18+$AF$16*($AE40-$AF$18),$AF$15*$AF$18+$AF$16*($AF$19-$AF$18)+$AF$17*($AE40-$AF$19)))</f>
        <v>57</v>
      </c>
      <c r="AK40" s="24">
        <f>IF(AND(AL40&gt;$AI$15,AL40&lt;$AI$16),$AO$27,$AL$25)</f>
        <v>1.5</v>
      </c>
      <c r="AL40" s="28">
        <f>IF($AJ40&lt;=$AI$15,$AJ40-0.5,IF($AJ40&lt;=$AI$16,$AJ40-1,$AJ40-0.5))</f>
        <v>56.5</v>
      </c>
      <c r="AN40" s="26">
        <f>AN33</f>
        <v>50</v>
      </c>
      <c r="AO40" s="26">
        <f>AO27-AO25</f>
        <v>1.2</v>
      </c>
    </row>
    <row r="41" spans="30:41" ht="15.75">
      <c r="AD41" s="31">
        <v>14</v>
      </c>
      <c r="AE41" s="25">
        <f>(($AF$20+$AF$14-AD41*$AH$23)/$AF$20-ROUNDDOWN(($AF$20+$AF$14-AD41*$AH$23)/$AF$20,0))*$AF$20</f>
        <v>36</v>
      </c>
      <c r="AF41" s="10">
        <f>IF(AND($AH41&gt;$AI$15,$AH41&lt;$AI$16),$AO$27,$AH$25)</f>
        <v>2.5</v>
      </c>
      <c r="AG41" s="26">
        <f>-$AH$24/2+IF(AND($AF$15*$AE41&gt;=0,$AF$15*$AE41&lt;$AI$15),$AF$15*$AE41,IF($AF$15*$AF$18+$AF$16*($AE41-$AF$18)&lt;$AI$16,$AF$15*$AF$18+$AF$16*($AE41-$AF$18),$AF$15*$AF$18+$AF$16*($AF$19-$AF$18)+$AF$17*($AE41-$AF$19)))</f>
        <v>55.5</v>
      </c>
      <c r="AH41" s="26">
        <f>IF($AJ41&lt;=$AI$15,$AJ41-0.5,IF($AJ41&lt;=$AI$16,$AJ41-2,$AJ41-0.5))</f>
        <v>55.5</v>
      </c>
      <c r="AI41" s="20">
        <f>$AJ$25</f>
        <v>2</v>
      </c>
      <c r="AJ41" s="27">
        <f>IF(AND($AF$15*$AE41&gt;=0,$AF$15*$AE41&lt;$AI$15),$AF$15*$AE41,IF($AF$15*$AF$18+$AF$16*($AE41-$AF$18)&lt;$AI$16,$AF$15*$AF$18+$AF$16*($AE41-$AF$18),$AF$15*$AF$18+$AF$16*($AF$19-$AF$18)+$AF$17*($AE41-$AF$19)))</f>
        <v>56</v>
      </c>
      <c r="AK41" s="24">
        <f>IF(AND(AL41&gt;$AI$15,AL41&lt;$AI$16),$AO$27,$AL$25)</f>
        <v>1.5</v>
      </c>
      <c r="AL41" s="28">
        <f>IF($AJ41&lt;=$AI$15,$AJ41-0.5,IF($AJ41&lt;=$AI$16,$AJ41-1,$AJ41-0.5))</f>
        <v>55.5</v>
      </c>
      <c r="AN41" s="10">
        <f>AN34</f>
        <v>70</v>
      </c>
      <c r="AO41" s="26">
        <f>AO40</f>
        <v>1.2</v>
      </c>
    </row>
    <row r="42" spans="30:38" ht="15.75">
      <c r="AD42" s="31">
        <v>15</v>
      </c>
      <c r="AE42" s="25">
        <f>(($AF$20+$AF$14-AD42*$AH$23)/$AF$20-ROUNDDOWN(($AF$20+$AF$14-AD42*$AH$23)/$AF$20,0))*$AF$20</f>
        <v>35</v>
      </c>
      <c r="AF42" s="10">
        <f>IF(AND($AH42&gt;$AI$15,$AH42&lt;$AI$16),$AO$27,$AH$25)</f>
        <v>2.5</v>
      </c>
      <c r="AG42" s="26">
        <f>-$AH$24/2+IF(AND($AF$15*$AE42&gt;=0,$AF$15*$AE42&lt;$AI$15),$AF$15*$AE42,IF($AF$15*$AF$18+$AF$16*($AE42-$AF$18)&lt;$AI$16,$AF$15*$AF$18+$AF$16*($AE42-$AF$18),$AF$15*$AF$18+$AF$16*($AF$19-$AF$18)+$AF$17*($AE42-$AF$19)))</f>
        <v>54.5</v>
      </c>
      <c r="AH42" s="26">
        <f>IF($AJ42&lt;=$AI$15,$AJ42-0.5,IF($AJ42&lt;=$AI$16,$AJ42-2,$AJ42-0.5))</f>
        <v>54.5</v>
      </c>
      <c r="AI42" s="20">
        <f>$AJ$25</f>
        <v>2</v>
      </c>
      <c r="AJ42" s="27">
        <f>IF(AND($AF$15*$AE42&gt;=0,$AF$15*$AE42&lt;$AI$15),$AF$15*$AE42,IF($AF$15*$AF$18+$AF$16*($AE42-$AF$18)&lt;$AI$16,$AF$15*$AF$18+$AF$16*($AE42-$AF$18),$AF$15*$AF$18+$AF$16*($AF$19-$AF$18)+$AF$17*($AE42-$AF$19)))</f>
        <v>55</v>
      </c>
      <c r="AK42" s="24">
        <f>IF(AND(AL42&gt;$AI$15,AL42&lt;$AI$16),$AO$27,$AL$25)</f>
        <v>1.5</v>
      </c>
      <c r="AL42" s="28">
        <f>IF($AJ42&lt;=$AI$15,$AJ42-0.5,IF($AJ42&lt;=$AI$16,$AJ42-1,$AJ42-0.5))</f>
        <v>54.5</v>
      </c>
    </row>
    <row r="43" spans="30:38" ht="15.75">
      <c r="AD43" s="31">
        <v>16</v>
      </c>
      <c r="AE43" s="25">
        <f>(($AF$20+$AF$14-AD43*$AH$23)/$AF$20-ROUNDDOWN(($AF$20+$AF$14-AD43*$AH$23)/$AF$20,0))*$AF$20</f>
        <v>34</v>
      </c>
      <c r="AF43" s="10">
        <f>IF(AND($AH43&gt;$AI$15,$AH43&lt;$AI$16),$AO$27,$AH$25)</f>
        <v>2.5</v>
      </c>
      <c r="AG43" s="26">
        <f>-$AH$24/2+IF(AND($AF$15*$AE43&gt;=0,$AF$15*$AE43&lt;$AI$15),$AF$15*$AE43,IF($AF$15*$AF$18+$AF$16*($AE43-$AF$18)&lt;$AI$16,$AF$15*$AF$18+$AF$16*($AE43-$AF$18),$AF$15*$AF$18+$AF$16*($AF$19-$AF$18)+$AF$17*($AE43-$AF$19)))</f>
        <v>53.5</v>
      </c>
      <c r="AH43" s="26">
        <f>IF($AJ43&lt;=$AI$15,$AJ43-0.5,IF($AJ43&lt;=$AI$16,$AJ43-2,$AJ43-0.5))</f>
        <v>53.5</v>
      </c>
      <c r="AI43" s="20">
        <f>$AJ$25</f>
        <v>2</v>
      </c>
      <c r="AJ43" s="27">
        <f>IF(AND($AF$15*$AE43&gt;=0,$AF$15*$AE43&lt;$AI$15),$AF$15*$AE43,IF($AF$15*$AF$18+$AF$16*($AE43-$AF$18)&lt;$AI$16,$AF$15*$AF$18+$AF$16*($AE43-$AF$18),$AF$15*$AF$18+$AF$16*($AF$19-$AF$18)+$AF$17*($AE43-$AF$19)))</f>
        <v>54</v>
      </c>
      <c r="AK43" s="24">
        <f>IF(AND(AL43&gt;$AI$15,AL43&lt;$AI$16),$AO$27,$AL$25)</f>
        <v>1.5</v>
      </c>
      <c r="AL43" s="28">
        <f>IF($AJ43&lt;=$AI$15,$AJ43-0.5,IF($AJ43&lt;=$AI$16,$AJ43-1,$AJ43-0.5))</f>
        <v>53.5</v>
      </c>
    </row>
    <row r="44" spans="30:38" ht="15.75">
      <c r="AD44" s="31">
        <v>17</v>
      </c>
      <c r="AE44" s="25">
        <f>(($AF$20+$AF$14-AD44*$AH$23)/$AF$20-ROUNDDOWN(($AF$20+$AF$14-AD44*$AH$23)/$AF$20,0))*$AF$20</f>
        <v>33</v>
      </c>
      <c r="AF44" s="10">
        <f>IF(AND($AH44&gt;$AI$15,$AH44&lt;$AI$16),$AO$27,$AH$25)</f>
        <v>2.5</v>
      </c>
      <c r="AG44" s="26">
        <f>-$AH$24/2+IF(AND($AF$15*$AE44&gt;=0,$AF$15*$AE44&lt;$AI$15),$AF$15*$AE44,IF($AF$15*$AF$18+$AF$16*($AE44-$AF$18)&lt;$AI$16,$AF$15*$AF$18+$AF$16*($AE44-$AF$18),$AF$15*$AF$18+$AF$16*($AF$19-$AF$18)+$AF$17*($AE44-$AF$19)))</f>
        <v>52.5</v>
      </c>
      <c r="AH44" s="26">
        <f>IF($AJ44&lt;=$AI$15,$AJ44-0.5,IF($AJ44&lt;=$AI$16,$AJ44-2,$AJ44-0.5))</f>
        <v>52.5</v>
      </c>
      <c r="AI44" s="20">
        <f>$AJ$25</f>
        <v>2</v>
      </c>
      <c r="AJ44" s="27">
        <f>IF(AND($AF$15*$AE44&gt;=0,$AF$15*$AE44&lt;$AI$15),$AF$15*$AE44,IF($AF$15*$AF$18+$AF$16*($AE44-$AF$18)&lt;$AI$16,$AF$15*$AF$18+$AF$16*($AE44-$AF$18),$AF$15*$AF$18+$AF$16*($AF$19-$AF$18)+$AF$17*($AE44-$AF$19)))</f>
        <v>53</v>
      </c>
      <c r="AK44" s="24">
        <f>IF(AND(AL44&gt;$AI$15,AL44&lt;$AI$16),$AO$27,$AL$25)</f>
        <v>1.5</v>
      </c>
      <c r="AL44" s="28">
        <f>IF($AJ44&lt;=$AI$15,$AJ44-0.5,IF($AJ44&lt;=$AI$16,$AJ44-1,$AJ44-0.5))</f>
        <v>52.5</v>
      </c>
    </row>
    <row r="45" spans="30:38" ht="15.75">
      <c r="AD45" s="31">
        <v>18</v>
      </c>
      <c r="AE45" s="25">
        <f>(($AF$20+$AF$14-AD45*$AH$23)/$AF$20-ROUNDDOWN(($AF$20+$AF$14-AD45*$AH$23)/$AF$20,0))*$AF$20</f>
        <v>32</v>
      </c>
      <c r="AF45" s="10">
        <f>IF(AND($AH45&gt;$AI$15,$AH45&lt;$AI$16),$AO$27,$AH$25)</f>
        <v>2.5</v>
      </c>
      <c r="AG45" s="26">
        <f>-$AH$24/2+IF(AND($AF$15*$AE45&gt;=0,$AF$15*$AE45&lt;$AI$15),$AF$15*$AE45,IF($AF$15*$AF$18+$AF$16*($AE45-$AF$18)&lt;$AI$16,$AF$15*$AF$18+$AF$16*($AE45-$AF$18),$AF$15*$AF$18+$AF$16*($AF$19-$AF$18)+$AF$17*($AE45-$AF$19)))</f>
        <v>51.5</v>
      </c>
      <c r="AH45" s="26">
        <f>IF($AJ45&lt;=$AI$15,$AJ45-0.5,IF($AJ45&lt;=$AI$16,$AJ45-2,$AJ45-0.5))</f>
        <v>51.5</v>
      </c>
      <c r="AI45" s="20">
        <f>$AJ$25</f>
        <v>2</v>
      </c>
      <c r="AJ45" s="27">
        <f>IF(AND($AF$15*$AE45&gt;=0,$AF$15*$AE45&lt;$AI$15),$AF$15*$AE45,IF($AF$15*$AF$18+$AF$16*($AE45-$AF$18)&lt;$AI$16,$AF$15*$AF$18+$AF$16*($AE45-$AF$18),$AF$15*$AF$18+$AF$16*($AF$19-$AF$18)+$AF$17*($AE45-$AF$19)))</f>
        <v>52</v>
      </c>
      <c r="AK45" s="24">
        <f>IF(AND(AL45&gt;$AI$15,AL45&lt;$AI$16),$AO$27,$AL$25)</f>
        <v>1.5</v>
      </c>
      <c r="AL45" s="28">
        <f>IF($AJ45&lt;=$AI$15,$AJ45-0.5,IF($AJ45&lt;=$AI$16,$AJ45-1,$AJ45-0.5))</f>
        <v>51.5</v>
      </c>
    </row>
    <row r="46" spans="30:38" ht="15.75">
      <c r="AD46" s="31">
        <v>19</v>
      </c>
      <c r="AE46" s="25">
        <f>(($AF$20+$AF$14-AD46*$AH$23)/$AF$20-ROUNDDOWN(($AF$20+$AF$14-AD46*$AH$23)/$AF$20,0))*$AF$20</f>
        <v>31</v>
      </c>
      <c r="AF46" s="10">
        <f>IF(AND($AH46&gt;$AI$15,$AH46&lt;$AI$16),$AO$27,$AH$25)</f>
        <v>2.5</v>
      </c>
      <c r="AG46" s="26">
        <f>-$AH$24/2+IF(AND($AF$15*$AE46&gt;=0,$AF$15*$AE46&lt;$AI$15),$AF$15*$AE46,IF($AF$15*$AF$18+$AF$16*($AE46-$AF$18)&lt;$AI$16,$AF$15*$AF$18+$AF$16*($AE46-$AF$18),$AF$15*$AF$18+$AF$16*($AF$19-$AF$18)+$AF$17*($AE46-$AF$19)))</f>
        <v>50.5</v>
      </c>
      <c r="AH46" s="26">
        <f>IF($AJ46&lt;=$AI$15,$AJ46-0.5,IF($AJ46&lt;=$AI$16,$AJ46-2,$AJ46-0.5))</f>
        <v>50.5</v>
      </c>
      <c r="AI46" s="20">
        <f>$AJ$25</f>
        <v>2</v>
      </c>
      <c r="AJ46" s="27">
        <f>IF(AND($AF$15*$AE46&gt;=0,$AF$15*$AE46&lt;$AI$15),$AF$15*$AE46,IF($AF$15*$AF$18+$AF$16*($AE46-$AF$18)&lt;$AI$16,$AF$15*$AF$18+$AF$16*($AE46-$AF$18),$AF$15*$AF$18+$AF$16*($AF$19-$AF$18)+$AF$17*($AE46-$AF$19)))</f>
        <v>51</v>
      </c>
      <c r="AK46" s="24">
        <f>IF(AND(AL46&gt;$AI$15,AL46&lt;$AI$16),$AO$27,$AL$25)</f>
        <v>1.5</v>
      </c>
      <c r="AL46" s="28">
        <f>IF($AJ46&lt;=$AI$15,$AJ46-0.5,IF($AJ46&lt;=$AI$16,$AJ46-1,$AJ46-0.5))</f>
        <v>50.5</v>
      </c>
    </row>
    <row r="47" spans="30:38" ht="15.75">
      <c r="AD47" s="32">
        <v>20</v>
      </c>
      <c r="AE47" s="25">
        <f>(($AF$20+$AF$14-AD47*$AH$23)/$AF$20-ROUNDDOWN(($AF$20+$AF$14-AD47*$AH$23)/$AF$20,0))*$AF$20</f>
        <v>30</v>
      </c>
      <c r="AF47" s="10">
        <f>IF(AND($AH47&gt;$AI$15,$AH47&lt;$AI$16),$AO$27,$AH$25)</f>
        <v>2</v>
      </c>
      <c r="AG47" s="26">
        <f>-$AH$24/2+IF(AND($AF$15*$AE47&gt;=0,$AF$15*$AE47&lt;$AI$15),$AF$15*$AE47,IF($AF$15*$AF$18+$AF$16*($AE47-$AF$18)&lt;$AI$16,$AF$15*$AF$18+$AF$16*($AE47-$AF$18),$AF$15*$AF$18+$AF$16*($AF$19-$AF$18)+$AF$17*($AE47-$AF$19)))</f>
        <v>49.5</v>
      </c>
      <c r="AH47" s="26">
        <f>IF($AJ47&lt;=$AI$15,$AJ47-0.5,IF($AJ47&lt;=$AI$16,$AJ47-2,$AJ47-0.5))</f>
        <v>48</v>
      </c>
      <c r="AI47" s="20">
        <f>$AJ$25</f>
        <v>2</v>
      </c>
      <c r="AJ47" s="27">
        <f>IF(AND($AF$15*$AE47&gt;=0,$AF$15*$AE47&lt;$AI$15),$AF$15*$AE47,IF($AF$15*$AF$18+$AF$16*($AE47-$AF$18)&lt;$AI$16,$AF$15*$AF$18+$AF$16*($AE47-$AF$18),$AF$15*$AF$18+$AF$16*($AF$19-$AF$18)+$AF$17*($AE47-$AF$19)))</f>
        <v>50</v>
      </c>
      <c r="AK47" s="24">
        <f>IF(AND(AL47&gt;$AI$15,AL47&lt;$AI$16),$AO$27,$AL$25)</f>
        <v>2</v>
      </c>
      <c r="AL47" s="28">
        <f>IF($AJ47&lt;=$AI$15,$AJ47-0.5,IF($AJ47&lt;=$AI$16,$AJ47-1,$AJ47-0.5))</f>
        <v>49</v>
      </c>
    </row>
    <row r="48" spans="30:38" ht="15.75">
      <c r="AD48" s="2">
        <v>21</v>
      </c>
      <c r="AE48" s="25">
        <f>(($AF$20+$AF$14-AD48*$AH$23)/$AF$20-ROUNDDOWN(($AF$20+$AF$14-AD48*$AH$23)/$AF$20,0))*$AF$20</f>
        <v>28.999999999999996</v>
      </c>
      <c r="AF48" s="10">
        <f>IF(AND($AH48&gt;$AI$15,$AH48&lt;$AI$16),$AO$27,$AH$25)</f>
        <v>2</v>
      </c>
      <c r="AG48" s="26">
        <f>-$AH$24/2+IF(AND($AF$15*$AE48&gt;=0,$AF$15*$AE48&lt;$AI$15),$AF$15*$AE48,IF($AF$15*$AF$18+$AF$16*($AE48-$AF$18)&lt;$AI$16,$AF$15*$AF$18+$AF$16*($AE48-$AF$18),$AF$15*$AF$18+$AF$16*($AF$19-$AF$18)+$AF$17*($AE48-$AF$19)))</f>
        <v>46.499999999999986</v>
      </c>
      <c r="AH48" s="26">
        <f>IF($AJ48&lt;=$AI$15,$AJ48-0.5,IF($AJ48&lt;=$AI$16,$AJ48-2,$AJ48-0.5))</f>
        <v>44.999999999999986</v>
      </c>
      <c r="AI48" s="20">
        <f>$AJ$25</f>
        <v>2</v>
      </c>
      <c r="AJ48" s="27">
        <f>IF(AND($AF$15*$AE48&gt;=0,$AF$15*$AE48&lt;$AI$15),$AF$15*$AE48,IF($AF$15*$AF$18+$AF$16*($AE48-$AF$18)&lt;$AI$16,$AF$15*$AF$18+$AF$16*($AE48-$AF$18),$AF$15*$AF$18+$AF$16*($AF$19-$AF$18)+$AF$17*($AE48-$AF$19)))</f>
        <v>46.999999999999986</v>
      </c>
      <c r="AK48" s="24">
        <f>IF(AND(AL48&gt;$AI$15,AL48&lt;$AI$16),$AO$27,$AL$25)</f>
        <v>2</v>
      </c>
      <c r="AL48" s="28">
        <f>IF($AJ48&lt;=$AI$15,$AJ48-0.5,IF($AJ48&lt;=$AI$16,$AJ48-1,$AJ48-0.5))</f>
        <v>45.999999999999986</v>
      </c>
    </row>
    <row r="49" spans="30:38" ht="15.75">
      <c r="AD49" s="2">
        <v>22</v>
      </c>
      <c r="AE49" s="25">
        <f>(($AF$20+$AF$14-AD49*$AH$23)/$AF$20-ROUNDDOWN(($AF$20+$AF$14-AD49*$AH$23)/$AF$20,0))*$AF$20</f>
        <v>28.000000000000004</v>
      </c>
      <c r="AF49" s="10">
        <f>IF(AND($AH49&gt;$AI$15,$AH49&lt;$AI$16),$AO$27,$AH$25)</f>
        <v>2</v>
      </c>
      <c r="AG49" s="26">
        <f>-$AH$24/2+IF(AND($AF$15*$AE49&gt;=0,$AF$15*$AE49&lt;$AI$15),$AF$15*$AE49,IF($AF$15*$AF$18+$AF$16*($AE49-$AF$18)&lt;$AI$16,$AF$15*$AF$18+$AF$16*($AE49-$AF$18),$AF$15*$AF$18+$AF$16*($AF$19-$AF$18)+$AF$17*($AE49-$AF$19)))</f>
        <v>43.500000000000014</v>
      </c>
      <c r="AH49" s="26">
        <f>IF($AJ49&lt;=$AI$15,$AJ49-0.5,IF($AJ49&lt;=$AI$16,$AJ49-2,$AJ49-0.5))</f>
        <v>42.000000000000014</v>
      </c>
      <c r="AI49" s="20">
        <f>$AJ$25</f>
        <v>2</v>
      </c>
      <c r="AJ49" s="27">
        <f>IF(AND($AF$15*$AE49&gt;=0,$AF$15*$AE49&lt;$AI$15),$AF$15*$AE49,IF($AF$15*$AF$18+$AF$16*($AE49-$AF$18)&lt;$AI$16,$AF$15*$AF$18+$AF$16*($AE49-$AF$18),$AF$15*$AF$18+$AF$16*($AF$19-$AF$18)+$AF$17*($AE49-$AF$19)))</f>
        <v>44.000000000000014</v>
      </c>
      <c r="AK49" s="24">
        <f>IF(AND(AL49&gt;$AI$15,AL49&lt;$AI$16),$AO$27,$AL$25)</f>
        <v>2</v>
      </c>
      <c r="AL49" s="28">
        <f>IF($AJ49&lt;=$AI$15,$AJ49-0.5,IF($AJ49&lt;=$AI$16,$AJ49-1,$AJ49-0.5))</f>
        <v>43.000000000000014</v>
      </c>
    </row>
    <row r="50" spans="30:38" ht="15.75">
      <c r="AD50" s="2">
        <v>23</v>
      </c>
      <c r="AE50" s="25">
        <f>(($AF$20+$AF$14-AD50*$AH$23)/$AF$20-ROUNDDOWN(($AF$20+$AF$14-AD50*$AH$23)/$AF$20,0))*$AF$20</f>
        <v>27</v>
      </c>
      <c r="AF50" s="10">
        <f>IF(AND($AH50&gt;$AI$15,$AH50&lt;$AI$16),$AO$27,$AH$25)</f>
        <v>2</v>
      </c>
      <c r="AG50" s="26">
        <f>-$AH$24/2+IF(AND($AF$15*$AE50&gt;=0,$AF$15*$AE50&lt;$AI$15),$AF$15*$AE50,IF($AF$15*$AF$18+$AF$16*($AE50-$AF$18)&lt;$AI$16,$AF$15*$AF$18+$AF$16*($AE50-$AF$18),$AF$15*$AF$18+$AF$16*($AF$19-$AF$18)+$AF$17*($AE50-$AF$19)))</f>
        <v>40.5</v>
      </c>
      <c r="AH50" s="26">
        <f>IF($AJ50&lt;=$AI$15,$AJ50-0.5,IF($AJ50&lt;=$AI$16,$AJ50-2,$AJ50-0.5))</f>
        <v>39</v>
      </c>
      <c r="AI50" s="20">
        <f>$AJ$25</f>
        <v>2</v>
      </c>
      <c r="AJ50" s="27">
        <f>IF(AND($AF$15*$AE50&gt;=0,$AF$15*$AE50&lt;$AI$15),$AF$15*$AE50,IF($AF$15*$AF$18+$AF$16*($AE50-$AF$18)&lt;$AI$16,$AF$15*$AF$18+$AF$16*($AE50-$AF$18),$AF$15*$AF$18+$AF$16*($AF$19-$AF$18)+$AF$17*($AE50-$AF$19)))</f>
        <v>41</v>
      </c>
      <c r="AK50" s="24">
        <f>IF(AND(AL50&gt;$AI$15,AL50&lt;$AI$16),$AO$27,$AL$25)</f>
        <v>2</v>
      </c>
      <c r="AL50" s="28">
        <f>IF($AJ50&lt;=$AI$15,$AJ50-0.5,IF($AJ50&lt;=$AI$16,$AJ50-1,$AJ50-0.5))</f>
        <v>40</v>
      </c>
    </row>
    <row r="51" spans="30:38" ht="15.75">
      <c r="AD51" s="2">
        <v>24</v>
      </c>
      <c r="AE51" s="25">
        <f>(($AF$20+$AF$14-AD51*$AH$23)/$AF$20-ROUNDDOWN(($AF$20+$AF$14-AD51*$AH$23)/$AF$20,0))*$AF$20</f>
        <v>26</v>
      </c>
      <c r="AF51" s="10">
        <f>IF(AND($AH51&gt;$AI$15,$AH51&lt;$AI$16),$AO$27,$AH$25)</f>
        <v>2</v>
      </c>
      <c r="AG51" s="26">
        <f>-$AH$24/2+IF(AND($AF$15*$AE51&gt;=0,$AF$15*$AE51&lt;$AI$15),$AF$15*$AE51,IF($AF$15*$AF$18+$AF$16*($AE51-$AF$18)&lt;$AI$16,$AF$15*$AF$18+$AF$16*($AE51-$AF$18),$AF$15*$AF$18+$AF$16*($AF$19-$AF$18)+$AF$17*($AE51-$AF$19)))</f>
        <v>37.5</v>
      </c>
      <c r="AH51" s="26">
        <f>IF($AJ51&lt;=$AI$15,$AJ51-0.5,IF($AJ51&lt;=$AI$16,$AJ51-2,$AJ51-0.5))</f>
        <v>36</v>
      </c>
      <c r="AI51" s="20">
        <f>$AJ$25</f>
        <v>2</v>
      </c>
      <c r="AJ51" s="27">
        <f>IF(AND($AF$15*$AE51&gt;=0,$AF$15*$AE51&lt;$AI$15),$AF$15*$AE51,IF($AF$15*$AF$18+$AF$16*($AE51-$AF$18)&lt;$AI$16,$AF$15*$AF$18+$AF$16*($AE51-$AF$18),$AF$15*$AF$18+$AF$16*($AF$19-$AF$18)+$AF$17*($AE51-$AF$19)))</f>
        <v>38</v>
      </c>
      <c r="AK51" s="24">
        <f>IF(AND(AL51&gt;$AI$15,AL51&lt;$AI$16),$AO$27,$AL$25)</f>
        <v>2</v>
      </c>
      <c r="AL51" s="28">
        <f>IF($AJ51&lt;=$AI$15,$AJ51-0.5,IF($AJ51&lt;=$AI$16,$AJ51-1,$AJ51-0.5))</f>
        <v>37</v>
      </c>
    </row>
    <row r="52" spans="30:38" ht="15.75">
      <c r="AD52" s="33">
        <v>25</v>
      </c>
      <c r="AE52" s="25">
        <f>(($AF$20+$AF$14-AD52*$AH$23)/$AF$20-ROUNDDOWN(($AF$20+$AF$14-AD52*$AH$23)/$AF$20,0))*$AF$20</f>
        <v>25</v>
      </c>
      <c r="AF52" s="10">
        <f>IF(AND($AH52&gt;$AI$15,$AH52&lt;$AI$16),$AO$27,$AH$25)</f>
        <v>2</v>
      </c>
      <c r="AG52" s="26">
        <f>-$AH$24/2+IF(AND($AF$15*$AE52&gt;=0,$AF$15*$AE52&lt;$AI$15),$AF$15*$AE52,IF($AF$15*$AF$18+$AF$16*($AE52-$AF$18)&lt;$AI$16,$AF$15*$AF$18+$AF$16*($AE52-$AF$18),$AF$15*$AF$18+$AF$16*($AF$19-$AF$18)+$AF$17*($AE52-$AF$19)))</f>
        <v>34.5</v>
      </c>
      <c r="AH52" s="26">
        <f>IF($AJ52&lt;=$AI$15,$AJ52-0.5,IF($AJ52&lt;=$AI$16,$AJ52-2,$AJ52-0.5))</f>
        <v>33</v>
      </c>
      <c r="AI52" s="20">
        <f>$AJ$25</f>
        <v>2</v>
      </c>
      <c r="AJ52" s="27">
        <f>IF(AND($AF$15*$AE52&gt;=0,$AF$15*$AE52&lt;$AI$15),$AF$15*$AE52,IF($AF$15*$AF$18+$AF$16*($AE52-$AF$18)&lt;$AI$16,$AF$15*$AF$18+$AF$16*($AE52-$AF$18),$AF$15*$AF$18+$AF$16*($AF$19-$AF$18)+$AF$17*($AE52-$AF$19)))</f>
        <v>35</v>
      </c>
      <c r="AK52" s="24">
        <f>IF(AND(AL52&gt;$AI$15,AL52&lt;$AI$16),$AO$27,$AL$25)</f>
        <v>2</v>
      </c>
      <c r="AL52" s="28">
        <f>IF($AJ52&lt;=$AI$15,$AJ52-0.5,IF($AJ52&lt;=$AI$16,$AJ52-1,$AJ52-0.5))</f>
        <v>34</v>
      </c>
    </row>
    <row r="53" spans="30:38" ht="15.75">
      <c r="AD53" s="33">
        <v>26</v>
      </c>
      <c r="AE53" s="25">
        <f>(($AF$20+$AF$14-AD53*$AH$23)/$AF$20-ROUNDDOWN(($AF$20+$AF$14-AD53*$AH$23)/$AF$20,0))*$AF$20</f>
        <v>24</v>
      </c>
      <c r="AF53" s="10">
        <f>IF(AND($AH53&gt;$AI$15,$AH53&lt;$AI$16),$AO$27,$AH$25)</f>
        <v>2</v>
      </c>
      <c r="AG53" s="26">
        <f>-$AH$24/2+IF(AND($AF$15*$AE53&gt;=0,$AF$15*$AE53&lt;$AI$15),$AF$15*$AE53,IF($AF$15*$AF$18+$AF$16*($AE53-$AF$18)&lt;$AI$16,$AF$15*$AF$18+$AF$16*($AE53-$AF$18),$AF$15*$AF$18+$AF$16*($AF$19-$AF$18)+$AF$17*($AE53-$AF$19)))</f>
        <v>31.5</v>
      </c>
      <c r="AH53" s="26">
        <f>IF($AJ53&lt;=$AI$15,$AJ53-0.5,IF($AJ53&lt;=$AI$16,$AJ53-2,$AJ53-0.5))</f>
        <v>30</v>
      </c>
      <c r="AI53" s="20">
        <f>$AJ$25</f>
        <v>2</v>
      </c>
      <c r="AJ53" s="27">
        <f>IF(AND($AF$15*$AE53&gt;=0,$AF$15*$AE53&lt;$AI$15),$AF$15*$AE53,IF($AF$15*$AF$18+$AF$16*($AE53-$AF$18)&lt;$AI$16,$AF$15*$AF$18+$AF$16*($AE53-$AF$18),$AF$15*$AF$18+$AF$16*($AF$19-$AF$18)+$AF$17*($AE53-$AF$19)))</f>
        <v>32</v>
      </c>
      <c r="AK53" s="24">
        <f>IF(AND(AL53&gt;$AI$15,AL53&lt;$AI$16),$AO$27,$AL$25)</f>
        <v>2</v>
      </c>
      <c r="AL53" s="28">
        <f>IF($AJ53&lt;=$AI$15,$AJ53-0.5,IF($AJ53&lt;=$AI$16,$AJ53-1,$AJ53-0.5))</f>
        <v>31</v>
      </c>
    </row>
    <row r="54" spans="30:38" ht="15.75">
      <c r="AD54" s="33">
        <v>27</v>
      </c>
      <c r="AE54" s="25">
        <f>(($AF$20+$AF$14-AD54*$AH$23)/$AF$20-ROUNDDOWN(($AF$20+$AF$14-AD54*$AH$23)/$AF$20,0))*$AF$20</f>
        <v>23</v>
      </c>
      <c r="AF54" s="10">
        <f>IF(AND($AH54&gt;$AI$15,$AH54&lt;$AI$16),$AO$27,$AH$25)</f>
        <v>2</v>
      </c>
      <c r="AG54" s="26">
        <f>-$AH$24/2+IF(AND($AF$15*$AE54&gt;=0,$AF$15*$AE54&lt;$AI$15),$AF$15*$AE54,IF($AF$15*$AF$18+$AF$16*($AE54-$AF$18)&lt;$AI$16,$AF$15*$AF$18+$AF$16*($AE54-$AF$18),$AF$15*$AF$18+$AF$16*($AF$19-$AF$18)+$AF$17*($AE54-$AF$19)))</f>
        <v>28.5</v>
      </c>
      <c r="AH54" s="26">
        <f>IF($AJ54&lt;=$AI$15,$AJ54-0.5,IF($AJ54&lt;=$AI$16,$AJ54-2,$AJ54-0.5))</f>
        <v>27</v>
      </c>
      <c r="AI54" s="20">
        <f>$AJ$25</f>
        <v>2</v>
      </c>
      <c r="AJ54" s="27">
        <f>IF(AND($AF$15*$AE54&gt;=0,$AF$15*$AE54&lt;$AI$15),$AF$15*$AE54,IF($AF$15*$AF$18+$AF$16*($AE54-$AF$18)&lt;$AI$16,$AF$15*$AF$18+$AF$16*($AE54-$AF$18),$AF$15*$AF$18+$AF$16*($AF$19-$AF$18)+$AF$17*($AE54-$AF$19)))</f>
        <v>29</v>
      </c>
      <c r="AK54" s="24">
        <f>IF(AND(AL54&gt;$AI$15,AL54&lt;$AI$16),$AO$27,$AL$25)</f>
        <v>2</v>
      </c>
      <c r="AL54" s="28">
        <f>IF($AJ54&lt;=$AI$15,$AJ54-0.5,IF($AJ54&lt;=$AI$16,$AJ54-1,$AJ54-0.5))</f>
        <v>28</v>
      </c>
    </row>
    <row r="55" spans="30:38" ht="15.75">
      <c r="AD55" s="33">
        <v>28</v>
      </c>
      <c r="AE55" s="25">
        <f>(($AF$20+$AF$14-AD55*$AH$23)/$AF$20-ROUNDDOWN(($AF$20+$AF$14-AD55*$AH$23)/$AF$20,0))*$AF$20</f>
        <v>22</v>
      </c>
      <c r="AF55" s="10">
        <f>IF(AND($AH55&gt;$AI$15,$AH55&lt;$AI$16),$AO$27,$AH$25)</f>
        <v>2</v>
      </c>
      <c r="AG55" s="26">
        <f>-$AH$24/2+IF(AND($AF$15*$AE55&gt;=0,$AF$15*$AE55&lt;$AI$15),$AF$15*$AE55,IF($AF$15*$AF$18+$AF$16*($AE55-$AF$18)&lt;$AI$16,$AF$15*$AF$18+$AF$16*($AE55-$AF$18),$AF$15*$AF$18+$AF$16*($AF$19-$AF$18)+$AF$17*($AE55-$AF$19)))</f>
        <v>25.5</v>
      </c>
      <c r="AH55" s="26">
        <f>IF($AJ55&lt;=$AI$15,$AJ55-0.5,IF($AJ55&lt;=$AI$16,$AJ55-2,$AJ55-0.5))</f>
        <v>24</v>
      </c>
      <c r="AI55" s="20">
        <f>$AJ$25</f>
        <v>2</v>
      </c>
      <c r="AJ55" s="27">
        <f>IF(AND($AF$15*$AE55&gt;=0,$AF$15*$AE55&lt;$AI$15),$AF$15*$AE55,IF($AF$15*$AF$18+$AF$16*($AE55-$AF$18)&lt;$AI$16,$AF$15*$AF$18+$AF$16*($AE55-$AF$18),$AF$15*$AF$18+$AF$16*($AF$19-$AF$18)+$AF$17*($AE55-$AF$19)))</f>
        <v>26</v>
      </c>
      <c r="AK55" s="24">
        <f>IF(AND(AL55&gt;$AI$15,AL55&lt;$AI$16),$AO$27,$AL$25)</f>
        <v>2</v>
      </c>
      <c r="AL55" s="28">
        <f>IF($AJ55&lt;=$AI$15,$AJ55-0.5,IF($AJ55&lt;=$AI$16,$AJ55-1,$AJ55-0.5))</f>
        <v>25</v>
      </c>
    </row>
    <row r="56" spans="30:38" ht="15.75">
      <c r="AD56" s="33">
        <v>29</v>
      </c>
      <c r="AE56" s="25">
        <f>(($AF$20+$AF$14-AD56*$AH$23)/$AF$20-ROUNDDOWN(($AF$20+$AF$14-AD56*$AH$23)/$AF$20,0))*$AF$20</f>
        <v>21</v>
      </c>
      <c r="AF56" s="10">
        <f>IF(AND($AH56&gt;$AI$15,$AH56&lt;$AI$16),$AO$27,$AH$25)</f>
        <v>2</v>
      </c>
      <c r="AG56" s="26">
        <f>-$AH$24/2+IF(AND($AF$15*$AE56&gt;=0,$AF$15*$AE56&lt;$AI$15),$AF$15*$AE56,IF($AF$15*$AF$18+$AF$16*($AE56-$AF$18)&lt;$AI$16,$AF$15*$AF$18+$AF$16*($AE56-$AF$18),$AF$15*$AF$18+$AF$16*($AF$19-$AF$18)+$AF$17*($AE56-$AF$19)))</f>
        <v>22.5</v>
      </c>
      <c r="AH56" s="26">
        <f>IF($AJ56&lt;=$AI$15,$AJ56-0.5,IF($AJ56&lt;=$AI$16,$AJ56-2,$AJ56-0.5))</f>
        <v>21</v>
      </c>
      <c r="AI56" s="20">
        <f>$AJ$25</f>
        <v>2</v>
      </c>
      <c r="AJ56" s="27">
        <f>IF(AND($AF$15*$AE56&gt;=0,$AF$15*$AE56&lt;$AI$15),$AF$15*$AE56,IF($AF$15*$AF$18+$AF$16*($AE56-$AF$18)&lt;$AI$16,$AF$15*$AF$18+$AF$16*($AE56-$AF$18),$AF$15*$AF$18+$AF$16*($AF$19-$AF$18)+$AF$17*($AE56-$AF$19)))</f>
        <v>23</v>
      </c>
      <c r="AK56" s="24">
        <f>IF(AND(AL56&gt;$AI$15,AL56&lt;$AI$16),$AO$27,$AL$25)</f>
        <v>2</v>
      </c>
      <c r="AL56" s="28">
        <f>IF($AJ56&lt;=$AI$15,$AJ56-0.5,IF($AJ56&lt;=$AI$16,$AJ56-1,$AJ56-0.5))</f>
        <v>22</v>
      </c>
    </row>
    <row r="57" spans="30:38" ht="15.75">
      <c r="AD57" s="5">
        <v>30</v>
      </c>
      <c r="AE57" s="25">
        <f>(($AF$20+$AF$14-AD57*$AH$23)/$AF$20-ROUNDDOWN(($AF$20+$AF$14-AD57*$AH$23)/$AF$20,0))*$AF$20</f>
        <v>20</v>
      </c>
      <c r="AF57" s="10">
        <f>IF(AND($AH57&gt;$AI$15,$AH57&lt;$AI$16),$AO$27,$AH$25)</f>
        <v>2.5</v>
      </c>
      <c r="AG57" s="26">
        <f>-$AH$24/2+IF(AND($AF$15*$AE57&gt;=0,$AF$15*$AE57&lt;$AI$15),$AF$15*$AE57,IF($AF$15*$AF$18+$AF$16*($AE57-$AF$18)&lt;$AI$16,$AF$15*$AF$18+$AF$16*($AE57-$AF$18),$AF$15*$AF$18+$AF$16*($AF$19-$AF$18)+$AF$17*($AE57-$AF$19)))</f>
        <v>19.5</v>
      </c>
      <c r="AH57" s="26">
        <f>IF($AJ57&lt;=$AI$15,$AJ57-0.5,IF($AJ57&lt;=$AI$16,$AJ57-2,$AJ57-0.5))</f>
        <v>19.5</v>
      </c>
      <c r="AI57" s="20">
        <f>$AJ$25</f>
        <v>2</v>
      </c>
      <c r="AJ57" s="27">
        <f>IF(AND($AF$15*$AE57&gt;=0,$AF$15*$AE57&lt;$AI$15),$AF$15*$AE57,IF($AF$15*$AF$18+$AF$16*($AE57-$AF$18)&lt;$AI$16,$AF$15*$AF$18+$AF$16*($AE57-$AF$18),$AF$15*$AF$18+$AF$16*($AF$19-$AF$18)+$AF$17*($AE57-$AF$19)))</f>
        <v>20</v>
      </c>
      <c r="AK57" s="24">
        <f>IF(AND(AL57&gt;$AI$15,AL57&lt;$AI$16),$AO$27,$AL$25)</f>
        <v>1.5</v>
      </c>
      <c r="AL57" s="28">
        <f>IF($AJ57&lt;=$AI$15,$AJ57-0.5,IF($AJ57&lt;=$AI$16,$AJ57-1,$AJ57-0.5))</f>
        <v>19.5</v>
      </c>
    </row>
    <row r="58" spans="30:38" ht="15.75">
      <c r="AD58" s="5">
        <v>31</v>
      </c>
      <c r="AE58" s="25">
        <f>(($AF$20+$AF$14-AD58*$AH$23)/$AF$20-ROUNDDOWN(($AF$20+$AF$14-AD58*$AH$23)/$AF$20,0))*$AF$20</f>
        <v>19</v>
      </c>
      <c r="AF58" s="10">
        <f>IF(AND($AH58&gt;$AI$15,$AH58&lt;$AI$16),$AO$27,$AH$25)</f>
        <v>2.5</v>
      </c>
      <c r="AG58" s="26">
        <f>-$AH$24/2+IF(AND($AF$15*$AE58&gt;=0,$AF$15*$AE58&lt;$AI$15),$AF$15*$AE58,IF($AF$15*$AF$18+$AF$16*($AE58-$AF$18)&lt;$AI$16,$AF$15*$AF$18+$AF$16*($AE58-$AF$18),$AF$15*$AF$18+$AF$16*($AF$19-$AF$18)+$AF$17*($AE58-$AF$19)))</f>
        <v>18.5</v>
      </c>
      <c r="AH58" s="26">
        <f>IF($AJ58&lt;=$AI$15,$AJ58-0.5,IF($AJ58&lt;=$AI$16,$AJ58-2,$AJ58-0.5))</f>
        <v>18.5</v>
      </c>
      <c r="AI58" s="20">
        <f>$AJ$25</f>
        <v>2</v>
      </c>
      <c r="AJ58" s="27">
        <f>IF(AND($AF$15*$AE58&gt;=0,$AF$15*$AE58&lt;$AI$15),$AF$15*$AE58,IF($AF$15*$AF$18+$AF$16*($AE58-$AF$18)&lt;$AI$16,$AF$15*$AF$18+$AF$16*($AE58-$AF$18),$AF$15*$AF$18+$AF$16*($AF$19-$AF$18)+$AF$17*($AE58-$AF$19)))</f>
        <v>19</v>
      </c>
      <c r="AK58" s="24">
        <f>IF(AND(AL58&gt;$AI$15,AL58&lt;$AI$16),$AO$27,$AL$25)</f>
        <v>1.5</v>
      </c>
      <c r="AL58" s="28">
        <f>IF($AJ58&lt;=$AI$15,$AJ58-0.5,IF($AJ58&lt;=$AI$16,$AJ58-1,$AJ58-0.5))</f>
        <v>18.5</v>
      </c>
    </row>
    <row r="59" spans="30:38" ht="15.75">
      <c r="AD59" s="5">
        <v>32</v>
      </c>
      <c r="AE59" s="25">
        <f>(($AF$20+$AF$14-AD59*$AH$23)/$AF$20-ROUNDDOWN(($AF$20+$AF$14-AD59*$AH$23)/$AF$20,0))*$AF$20</f>
        <v>18</v>
      </c>
      <c r="AF59" s="10">
        <f>IF(AND($AH59&gt;$AI$15,$AH59&lt;$AI$16),$AO$27,$AH$25)</f>
        <v>2.5</v>
      </c>
      <c r="AG59" s="26">
        <f>-$AH$24/2+IF(AND($AF$15*$AE59&gt;=0,$AF$15*$AE59&lt;$AI$15),$AF$15*$AE59,IF($AF$15*$AF$18+$AF$16*($AE59-$AF$18)&lt;$AI$16,$AF$15*$AF$18+$AF$16*($AE59-$AF$18),$AF$15*$AF$18+$AF$16*($AF$19-$AF$18)+$AF$17*($AE59-$AF$19)))</f>
        <v>17.5</v>
      </c>
      <c r="AH59" s="26">
        <f>IF($AJ59&lt;=$AI$15,$AJ59-0.5,IF($AJ59&lt;=$AI$16,$AJ59-2,$AJ59-0.5))</f>
        <v>17.5</v>
      </c>
      <c r="AI59" s="20">
        <f>$AJ$25</f>
        <v>2</v>
      </c>
      <c r="AJ59" s="27">
        <f>IF(AND($AF$15*$AE59&gt;=0,$AF$15*$AE59&lt;$AI$15),$AF$15*$AE59,IF($AF$15*$AF$18+$AF$16*($AE59-$AF$18)&lt;$AI$16,$AF$15*$AF$18+$AF$16*($AE59-$AF$18),$AF$15*$AF$18+$AF$16*($AF$19-$AF$18)+$AF$17*($AE59-$AF$19)))</f>
        <v>18</v>
      </c>
      <c r="AK59" s="24">
        <f>IF(AND(AL59&gt;$AI$15,AL59&lt;$AI$16),$AO$27,$AL$25)</f>
        <v>1.5</v>
      </c>
      <c r="AL59" s="28">
        <f>IF($AJ59&lt;=$AI$15,$AJ59-0.5,IF($AJ59&lt;=$AI$16,$AJ59-1,$AJ59-0.5))</f>
        <v>17.5</v>
      </c>
    </row>
    <row r="60" spans="30:38" ht="15.75">
      <c r="AD60" s="5">
        <v>33</v>
      </c>
      <c r="AE60" s="25">
        <f>(($AF$20+$AF$14-AD60*$AH$23)/$AF$20-ROUNDDOWN(($AF$20+$AF$14-AD60*$AH$23)/$AF$20,0))*$AF$20</f>
        <v>17</v>
      </c>
      <c r="AF60" s="10">
        <f>IF(AND($AH60&gt;$AI$15,$AH60&lt;$AI$16),$AO$27,$AH$25)</f>
        <v>2.5</v>
      </c>
      <c r="AG60" s="26">
        <f>-$AH$24/2+IF(AND($AF$15*$AE60&gt;=0,$AF$15*$AE60&lt;$AI$15),$AF$15*$AE60,IF($AF$15*$AF$18+$AF$16*($AE60-$AF$18)&lt;$AI$16,$AF$15*$AF$18+$AF$16*($AE60-$AF$18),$AF$15*$AF$18+$AF$16*($AF$19-$AF$18)+$AF$17*($AE60-$AF$19)))</f>
        <v>16.5</v>
      </c>
      <c r="AH60" s="26">
        <f>IF($AJ60&lt;=$AI$15,$AJ60-0.5,IF($AJ60&lt;=$AI$16,$AJ60-2,$AJ60-0.5))</f>
        <v>16.5</v>
      </c>
      <c r="AI60" s="20">
        <f>$AJ$25</f>
        <v>2</v>
      </c>
      <c r="AJ60" s="27">
        <f>IF(AND($AF$15*$AE60&gt;=0,$AF$15*$AE60&lt;$AI$15),$AF$15*$AE60,IF($AF$15*$AF$18+$AF$16*($AE60-$AF$18)&lt;$AI$16,$AF$15*$AF$18+$AF$16*($AE60-$AF$18),$AF$15*$AF$18+$AF$16*($AF$19-$AF$18)+$AF$17*($AE60-$AF$19)))</f>
        <v>17</v>
      </c>
      <c r="AK60" s="24">
        <f>IF(AND(AL60&gt;$AI$15,AL60&lt;$AI$16),$AO$27,$AL$25)</f>
        <v>1.5</v>
      </c>
      <c r="AL60" s="28">
        <f>IF($AJ60&lt;=$AI$15,$AJ60-0.5,IF($AJ60&lt;=$AI$16,$AJ60-1,$AJ60-0.5))</f>
        <v>16.5</v>
      </c>
    </row>
    <row r="61" spans="30:38" ht="15.75">
      <c r="AD61" s="5">
        <v>34</v>
      </c>
      <c r="AE61" s="25">
        <f>(($AF$20+$AF$14-AD61*$AH$23)/$AF$20-ROUNDDOWN(($AF$20+$AF$14-AD61*$AH$23)/$AF$20,0))*$AF$20</f>
        <v>16</v>
      </c>
      <c r="AF61" s="10">
        <f>IF(AND($AH61&gt;$AI$15,$AH61&lt;$AI$16),$AO$27,$AH$25)</f>
        <v>2.5</v>
      </c>
      <c r="AG61" s="26">
        <f>-$AH$24/2+IF(AND($AF$15*$AE61&gt;=0,$AF$15*$AE61&lt;$AI$15),$AF$15*$AE61,IF($AF$15*$AF$18+$AF$16*($AE61-$AF$18)&lt;$AI$16,$AF$15*$AF$18+$AF$16*($AE61-$AF$18),$AF$15*$AF$18+$AF$16*($AF$19-$AF$18)+$AF$17*($AE61-$AF$19)))</f>
        <v>15.5</v>
      </c>
      <c r="AH61" s="26">
        <f>IF($AJ61&lt;=$AI$15,$AJ61-0.5,IF($AJ61&lt;=$AI$16,$AJ61-2,$AJ61-0.5))</f>
        <v>15.5</v>
      </c>
      <c r="AI61" s="20">
        <f>$AJ$25</f>
        <v>2</v>
      </c>
      <c r="AJ61" s="27">
        <f>IF(AND($AF$15*$AE61&gt;=0,$AF$15*$AE61&lt;$AI$15),$AF$15*$AE61,IF($AF$15*$AF$18+$AF$16*($AE61-$AF$18)&lt;$AI$16,$AF$15*$AF$18+$AF$16*($AE61-$AF$18),$AF$15*$AF$18+$AF$16*($AF$19-$AF$18)+$AF$17*($AE61-$AF$19)))</f>
        <v>16</v>
      </c>
      <c r="AK61" s="24">
        <f>IF(AND(AL61&gt;$AI$15,AL61&lt;$AI$16),$AO$27,$AL$25)</f>
        <v>1.5</v>
      </c>
      <c r="AL61" s="28">
        <f>IF($AJ61&lt;=$AI$15,$AJ61-0.5,IF($AJ61&lt;=$AI$16,$AJ61-1,$AJ61-0.5))</f>
        <v>15.5</v>
      </c>
    </row>
    <row r="62" spans="30:38" ht="15.75">
      <c r="AD62" s="5">
        <v>35</v>
      </c>
      <c r="AE62" s="25">
        <f>(($AF$20+$AF$14-AD62*$AH$23)/$AF$20-ROUNDDOWN(($AF$20+$AF$14-AD62*$AH$23)/$AF$20,0))*$AF$20</f>
        <v>15</v>
      </c>
      <c r="AF62" s="10">
        <f>IF(AND($AH62&gt;$AI$15,$AH62&lt;$AI$16),$AO$27,$AH$25)</f>
        <v>2.5</v>
      </c>
      <c r="AG62" s="26">
        <f>-$AH$24/2+IF(AND($AF$15*$AE62&gt;=0,$AF$15*$AE62&lt;$AI$15),$AF$15*$AE62,IF($AF$15*$AF$18+$AF$16*($AE62-$AF$18)&lt;$AI$16,$AF$15*$AF$18+$AF$16*($AE62-$AF$18),$AF$15*$AF$18+$AF$16*($AF$19-$AF$18)+$AF$17*($AE62-$AF$19)))</f>
        <v>14.5</v>
      </c>
      <c r="AH62" s="26">
        <f>IF($AJ62&lt;=$AI$15,$AJ62-0.5,IF($AJ62&lt;=$AI$16,$AJ62-2,$AJ62-0.5))</f>
        <v>14.5</v>
      </c>
      <c r="AI62" s="20">
        <f>$AJ$25</f>
        <v>2</v>
      </c>
      <c r="AJ62" s="27">
        <f>IF(AND($AF$15*$AE62&gt;=0,$AF$15*$AE62&lt;$AI$15),$AF$15*$AE62,IF($AF$15*$AF$18+$AF$16*($AE62-$AF$18)&lt;$AI$16,$AF$15*$AF$18+$AF$16*($AE62-$AF$18),$AF$15*$AF$18+$AF$16*($AF$19-$AF$18)+$AF$17*($AE62-$AF$19)))</f>
        <v>15</v>
      </c>
      <c r="AK62" s="24">
        <f>IF(AND(AL62&gt;$AI$15,AL62&lt;$AI$16),$AO$27,$AL$25)</f>
        <v>1.5</v>
      </c>
      <c r="AL62" s="28">
        <f>IF($AJ62&lt;=$AI$15,$AJ62-0.5,IF($AJ62&lt;=$AI$16,$AJ62-1,$AJ62-0.5))</f>
        <v>14.5</v>
      </c>
    </row>
    <row r="63" spans="30:38" ht="15.75">
      <c r="AD63" s="5">
        <v>36</v>
      </c>
      <c r="AE63" s="25">
        <f>(($AF$20+$AF$14-AD63*$AH$23)/$AF$20-ROUNDDOWN(($AF$20+$AF$14-AD63*$AH$23)/$AF$20,0))*$AF$20</f>
        <v>14.000000000000002</v>
      </c>
      <c r="AF63" s="10">
        <f>IF(AND($AH63&gt;$AI$15,$AH63&lt;$AI$16),$AO$27,$AH$25)</f>
        <v>2.5</v>
      </c>
      <c r="AG63" s="26">
        <f>-$AH$24/2+IF(AND($AF$15*$AE63&gt;=0,$AF$15*$AE63&lt;$AI$15),$AF$15*$AE63,IF($AF$15*$AF$18+$AF$16*($AE63-$AF$18)&lt;$AI$16,$AF$15*$AF$18+$AF$16*($AE63-$AF$18),$AF$15*$AF$18+$AF$16*($AF$19-$AF$18)+$AF$17*($AE63-$AF$19)))</f>
        <v>13.500000000000002</v>
      </c>
      <c r="AH63" s="26">
        <f>IF($AJ63&lt;=$AI$15,$AJ63-0.5,IF($AJ63&lt;=$AI$16,$AJ63-2,$AJ63-0.5))</f>
        <v>13.500000000000002</v>
      </c>
      <c r="AI63" s="20">
        <f>$AJ$25</f>
        <v>2</v>
      </c>
      <c r="AJ63" s="27">
        <f>IF(AND($AF$15*$AE63&gt;=0,$AF$15*$AE63&lt;$AI$15),$AF$15*$AE63,IF($AF$15*$AF$18+$AF$16*($AE63-$AF$18)&lt;$AI$16,$AF$15*$AF$18+$AF$16*($AE63-$AF$18),$AF$15*$AF$18+$AF$16*($AF$19-$AF$18)+$AF$17*($AE63-$AF$19)))</f>
        <v>14.000000000000002</v>
      </c>
      <c r="AK63" s="24">
        <f>IF(AND(AL63&gt;$AI$15,AL63&lt;$AI$16),$AO$27,$AL$25)</f>
        <v>1.5</v>
      </c>
      <c r="AL63" s="28">
        <f>IF($AJ63&lt;=$AI$15,$AJ63-0.5,IF($AJ63&lt;=$AI$16,$AJ63-1,$AJ63-0.5))</f>
        <v>13.500000000000002</v>
      </c>
    </row>
    <row r="64" spans="30:38" ht="15.75">
      <c r="AD64" s="5">
        <v>37</v>
      </c>
      <c r="AE64" s="25">
        <f>(($AF$20+$AF$14-AD64*$AH$23)/$AF$20-ROUNDDOWN(($AF$20+$AF$14-AD64*$AH$23)/$AF$20,0))*$AF$20</f>
        <v>13</v>
      </c>
      <c r="AF64" s="10">
        <f>IF(AND($AH64&gt;$AI$15,$AH64&lt;$AI$16),$AO$27,$AH$25)</f>
        <v>2.5</v>
      </c>
      <c r="AG64" s="26">
        <f>-$AH$24/2+IF(AND($AF$15*$AE64&gt;=0,$AF$15*$AE64&lt;$AI$15),$AF$15*$AE64,IF($AF$15*$AF$18+$AF$16*($AE64-$AF$18)&lt;$AI$16,$AF$15*$AF$18+$AF$16*($AE64-$AF$18),$AF$15*$AF$18+$AF$16*($AF$19-$AF$18)+$AF$17*($AE64-$AF$19)))</f>
        <v>12.5</v>
      </c>
      <c r="AH64" s="26">
        <f>IF($AJ64&lt;=$AI$15,$AJ64-0.5,IF($AJ64&lt;=$AI$16,$AJ64-2,$AJ64-0.5))</f>
        <v>12.5</v>
      </c>
      <c r="AI64" s="20">
        <f>$AJ$25</f>
        <v>2</v>
      </c>
      <c r="AJ64" s="27">
        <f>IF(AND($AF$15*$AE64&gt;=0,$AF$15*$AE64&lt;$AI$15),$AF$15*$AE64,IF($AF$15*$AF$18+$AF$16*($AE64-$AF$18)&lt;$AI$16,$AF$15*$AF$18+$AF$16*($AE64-$AF$18),$AF$15*$AF$18+$AF$16*($AF$19-$AF$18)+$AF$17*($AE64-$AF$19)))</f>
        <v>13</v>
      </c>
      <c r="AK64" s="24">
        <f>IF(AND(AL64&gt;$AI$15,AL64&lt;$AI$16),$AO$27,$AL$25)</f>
        <v>1.5</v>
      </c>
      <c r="AL64" s="28">
        <f>IF($AJ64&lt;=$AI$15,$AJ64-0.5,IF($AJ64&lt;=$AI$16,$AJ64-1,$AJ64-0.5))</f>
        <v>12.5</v>
      </c>
    </row>
    <row r="65" spans="30:38" ht="15.75">
      <c r="AD65" s="5">
        <v>38</v>
      </c>
      <c r="AE65" s="25">
        <f>(($AF$20+$AF$14-AD65*$AH$23)/$AF$20-ROUNDDOWN(($AF$20+$AF$14-AD65*$AH$23)/$AF$20,0))*$AF$20</f>
        <v>12</v>
      </c>
      <c r="AF65" s="10">
        <f>IF(AND($AH65&gt;$AI$15,$AH65&lt;$AI$16),$AO$27,$AH$25)</f>
        <v>2.5</v>
      </c>
      <c r="AG65" s="26">
        <f>-$AH$24/2+IF(AND($AF$15*$AE65&gt;=0,$AF$15*$AE65&lt;$AI$15),$AF$15*$AE65,IF($AF$15*$AF$18+$AF$16*($AE65-$AF$18)&lt;$AI$16,$AF$15*$AF$18+$AF$16*($AE65-$AF$18),$AF$15*$AF$18+$AF$16*($AF$19-$AF$18)+$AF$17*($AE65-$AF$19)))</f>
        <v>11.5</v>
      </c>
      <c r="AH65" s="26">
        <f>IF($AJ65&lt;=$AI$15,$AJ65-0.5,IF($AJ65&lt;=$AI$16,$AJ65-2,$AJ65-0.5))</f>
        <v>11.5</v>
      </c>
      <c r="AI65" s="20">
        <f>$AJ$25</f>
        <v>2</v>
      </c>
      <c r="AJ65" s="27">
        <f>IF(AND($AF$15*$AE65&gt;=0,$AF$15*$AE65&lt;$AI$15),$AF$15*$AE65,IF($AF$15*$AF$18+$AF$16*($AE65-$AF$18)&lt;$AI$16,$AF$15*$AF$18+$AF$16*($AE65-$AF$18),$AF$15*$AF$18+$AF$16*($AF$19-$AF$18)+$AF$17*($AE65-$AF$19)))</f>
        <v>12</v>
      </c>
      <c r="AK65" s="24">
        <f>IF(AND(AL65&gt;$AI$15,AL65&lt;$AI$16),$AO$27,$AL$25)</f>
        <v>1.5</v>
      </c>
      <c r="AL65" s="28">
        <f>IF($AJ65&lt;=$AI$15,$AJ65-0.5,IF($AJ65&lt;=$AI$16,$AJ65-1,$AJ65-0.5))</f>
        <v>11.5</v>
      </c>
    </row>
    <row r="66" spans="30:38" ht="15.75">
      <c r="AD66" s="5">
        <v>39</v>
      </c>
      <c r="AE66" s="25">
        <f>(($AF$20+$AF$14-AD66*$AH$23)/$AF$20-ROUNDDOWN(($AF$20+$AF$14-AD66*$AH$23)/$AF$20,0))*$AF$20</f>
        <v>11</v>
      </c>
      <c r="AF66" s="10">
        <f>IF(AND($AH66&gt;$AI$15,$AH66&lt;$AI$16),$AO$27,$AH$25)</f>
        <v>2.5</v>
      </c>
      <c r="AG66" s="26">
        <f>-$AH$24/2+IF(AND($AF$15*$AE66&gt;=0,$AF$15*$AE66&lt;$AI$15),$AF$15*$AE66,IF($AF$15*$AF$18+$AF$16*($AE66-$AF$18)&lt;$AI$16,$AF$15*$AF$18+$AF$16*($AE66-$AF$18),$AF$15*$AF$18+$AF$16*($AF$19-$AF$18)+$AF$17*($AE66-$AF$19)))</f>
        <v>10.5</v>
      </c>
      <c r="AH66" s="26">
        <f>IF($AJ66&lt;=$AI$15,$AJ66-0.5,IF($AJ66&lt;=$AI$16,$AJ66-2,$AJ66-0.5))</f>
        <v>10.5</v>
      </c>
      <c r="AI66" s="20">
        <f>$AJ$25</f>
        <v>2</v>
      </c>
      <c r="AJ66" s="27">
        <f>IF(AND($AF$15*$AE66&gt;=0,$AF$15*$AE66&lt;$AI$15),$AF$15*$AE66,IF($AF$15*$AF$18+$AF$16*($AE66-$AF$18)&lt;$AI$16,$AF$15*$AF$18+$AF$16*($AE66-$AF$18),$AF$15*$AF$18+$AF$16*($AF$19-$AF$18)+$AF$17*($AE66-$AF$19)))</f>
        <v>11</v>
      </c>
      <c r="AK66" s="24">
        <f>IF(AND(AL66&gt;$AI$15,AL66&lt;$AI$16),$AO$27,$AL$25)</f>
        <v>1.5</v>
      </c>
      <c r="AL66" s="28">
        <f>IF($AJ66&lt;=$AI$15,$AJ66-0.5,IF($AJ66&lt;=$AI$16,$AJ66-1,$AJ66-0.5))</f>
        <v>10.5</v>
      </c>
    </row>
    <row r="67" spans="30:38" ht="15.75">
      <c r="AD67" s="5">
        <v>40</v>
      </c>
      <c r="AE67" s="25">
        <f>(($AF$20+$AF$14-AD67*$AH$23)/$AF$20-ROUNDDOWN(($AF$20+$AF$14-AD67*$AH$23)/$AF$20,0))*$AF$20</f>
        <v>10</v>
      </c>
      <c r="AF67" s="10">
        <f>IF(AND($AH67&gt;$AI$15,$AH67&lt;$AI$16),$AO$27,$AH$25)</f>
        <v>2.5</v>
      </c>
      <c r="AG67" s="26">
        <f>-$AH$24/2+IF(AND($AF$15*$AE67&gt;=0,$AF$15*$AE67&lt;$AI$15),$AF$15*$AE67,IF($AF$15*$AF$18+$AF$16*($AE67-$AF$18)&lt;$AI$16,$AF$15*$AF$18+$AF$16*($AE67-$AF$18),$AF$15*$AF$18+$AF$16*($AF$19-$AF$18)+$AF$17*($AE67-$AF$19)))</f>
        <v>9.5</v>
      </c>
      <c r="AH67" s="26">
        <f>IF($AJ67&lt;=$AI$15,$AJ67-0.5,IF($AJ67&lt;=$AI$16,$AJ67-2,$AJ67-0.5))</f>
        <v>9.5</v>
      </c>
      <c r="AI67" s="20">
        <f>$AJ$25</f>
        <v>2</v>
      </c>
      <c r="AJ67" s="27">
        <f>IF(AND($AF$15*$AE67&gt;=0,$AF$15*$AE67&lt;$AI$15),$AF$15*$AE67,IF($AF$15*$AF$18+$AF$16*($AE67-$AF$18)&lt;$AI$16,$AF$15*$AF$18+$AF$16*($AE67-$AF$18),$AF$15*$AF$18+$AF$16*($AF$19-$AF$18)+$AF$17*($AE67-$AF$19)))</f>
        <v>10</v>
      </c>
      <c r="AK67" s="24">
        <f>IF(AND(AL67&gt;$AI$15,AL67&lt;$AI$16),$AO$27,$AL$25)</f>
        <v>1.5</v>
      </c>
      <c r="AL67" s="28">
        <f>IF($AJ67&lt;=$AI$15,$AJ67-0.5,IF($AJ67&lt;=$AI$16,$AJ67-1,$AJ67-0.5))</f>
        <v>9.5</v>
      </c>
    </row>
    <row r="68" spans="30:38" ht="15.75">
      <c r="AD68" s="5">
        <v>41</v>
      </c>
      <c r="AE68" s="25">
        <f>(($AF$20+$AF$14-AD68*$AH$23)/$AF$20-ROUNDDOWN(($AF$20+$AF$14-AD68*$AH$23)/$AF$20,0))*$AF$20</f>
        <v>9</v>
      </c>
      <c r="AF68" s="10">
        <f>IF(AND($AH68&gt;$AI$15,$AH68&lt;$AI$16),$AO$27,$AH$25)</f>
        <v>2.5</v>
      </c>
      <c r="AG68" s="26">
        <f>-$AH$24/2+IF(AND($AF$15*$AE68&gt;=0,$AF$15*$AE68&lt;$AI$15),$AF$15*$AE68,IF($AF$15*$AF$18+$AF$16*($AE68-$AF$18)&lt;$AI$16,$AF$15*$AF$18+$AF$16*($AE68-$AF$18),$AF$15*$AF$18+$AF$16*($AF$19-$AF$18)+$AF$17*($AE68-$AF$19)))</f>
        <v>8.5</v>
      </c>
      <c r="AH68" s="26">
        <f>IF($AJ68&lt;=$AI$15,$AJ68-0.5,IF($AJ68&lt;=$AI$16,$AJ68-2,$AJ68-0.5))</f>
        <v>8.5</v>
      </c>
      <c r="AI68" s="20">
        <f>$AJ$25</f>
        <v>2</v>
      </c>
      <c r="AJ68" s="27">
        <f>IF(AND($AF$15*$AE68&gt;=0,$AF$15*$AE68&lt;$AI$15),$AF$15*$AE68,IF($AF$15*$AF$18+$AF$16*($AE68-$AF$18)&lt;$AI$16,$AF$15*$AF$18+$AF$16*($AE68-$AF$18),$AF$15*$AF$18+$AF$16*($AF$19-$AF$18)+$AF$17*($AE68-$AF$19)))</f>
        <v>9</v>
      </c>
      <c r="AK68" s="24">
        <f>IF(AND(AL68&gt;$AI$15,AL68&lt;$AI$16),$AO$27,$AL$25)</f>
        <v>1.5</v>
      </c>
      <c r="AL68" s="28">
        <f>IF($AJ68&lt;=$AI$15,$AJ68-0.5,IF($AJ68&lt;=$AI$16,$AJ68-1,$AJ68-0.5))</f>
        <v>8.5</v>
      </c>
    </row>
    <row r="69" spans="30:38" ht="15.75">
      <c r="AD69" s="5">
        <v>42</v>
      </c>
      <c r="AE69" s="25">
        <f>(($AF$20+$AF$14-AD69*$AH$23)/$AF$20-ROUNDDOWN(($AF$20+$AF$14-AD69*$AH$23)/$AF$20,0))*$AF$20</f>
        <v>8</v>
      </c>
      <c r="AF69" s="10">
        <f>IF(AND($AH69&gt;$AI$15,$AH69&lt;$AI$16),$AO$27,$AH$25)</f>
        <v>2.5</v>
      </c>
      <c r="AG69" s="26">
        <f>-$AH$24/2+IF(AND($AF$15*$AE69&gt;=0,$AF$15*$AE69&lt;$AI$15),$AF$15*$AE69,IF($AF$15*$AF$18+$AF$16*($AE69-$AF$18)&lt;$AI$16,$AF$15*$AF$18+$AF$16*($AE69-$AF$18),$AF$15*$AF$18+$AF$16*($AF$19-$AF$18)+$AF$17*($AE69-$AF$19)))</f>
        <v>7.5</v>
      </c>
      <c r="AH69" s="26">
        <f>IF($AJ69&lt;=$AI$15,$AJ69-0.5,IF($AJ69&lt;=$AI$16,$AJ69-2,$AJ69-0.5))</f>
        <v>7.5</v>
      </c>
      <c r="AI69" s="20">
        <f>$AJ$25</f>
        <v>2</v>
      </c>
      <c r="AJ69" s="27">
        <f>IF(AND($AF$15*$AE69&gt;=0,$AF$15*$AE69&lt;$AI$15),$AF$15*$AE69,IF($AF$15*$AF$18+$AF$16*($AE69-$AF$18)&lt;$AI$16,$AF$15*$AF$18+$AF$16*($AE69-$AF$18),$AF$15*$AF$18+$AF$16*($AF$19-$AF$18)+$AF$17*($AE69-$AF$19)))</f>
        <v>8</v>
      </c>
      <c r="AK69" s="24">
        <f>IF(AND(AL69&gt;$AI$15,AL69&lt;$AI$16),$AO$27,$AL$25)</f>
        <v>1.5</v>
      </c>
      <c r="AL69" s="28">
        <f>IF($AJ69&lt;=$AI$15,$AJ69-0.5,IF($AJ69&lt;=$AI$16,$AJ69-1,$AJ69-0.5))</f>
        <v>7.5</v>
      </c>
    </row>
    <row r="70" spans="30:38" ht="15.75">
      <c r="AD70" s="5">
        <v>43</v>
      </c>
      <c r="AE70" s="25">
        <f>(($AF$20+$AF$14-AD70*$AH$23)/$AF$20-ROUNDDOWN(($AF$20+$AF$14-AD70*$AH$23)/$AF$20,0))*$AF$20</f>
        <v>7.000000000000001</v>
      </c>
      <c r="AF70" s="10">
        <f>IF(AND($AH70&gt;$AI$15,$AH70&lt;$AI$16),$AO$27,$AH$25)</f>
        <v>2.5</v>
      </c>
      <c r="AG70" s="26">
        <f>-$AH$24/2+IF(AND($AF$15*$AE70&gt;=0,$AF$15*$AE70&lt;$AI$15),$AF$15*$AE70,IF($AF$15*$AF$18+$AF$16*($AE70-$AF$18)&lt;$AI$16,$AF$15*$AF$18+$AF$16*($AE70-$AF$18),$AF$15*$AF$18+$AF$16*($AF$19-$AF$18)+$AF$17*($AE70-$AF$19)))</f>
        <v>6.500000000000001</v>
      </c>
      <c r="AH70" s="26">
        <f>IF($AJ70&lt;=$AI$15,$AJ70-0.5,IF($AJ70&lt;=$AI$16,$AJ70-2,$AJ70-0.5))</f>
        <v>6.500000000000001</v>
      </c>
      <c r="AI70" s="20">
        <f>$AJ$25</f>
        <v>2</v>
      </c>
      <c r="AJ70" s="27">
        <f>IF(AND($AF$15*$AE70&gt;=0,$AF$15*$AE70&lt;$AI$15),$AF$15*$AE70,IF($AF$15*$AF$18+$AF$16*($AE70-$AF$18)&lt;$AI$16,$AF$15*$AF$18+$AF$16*($AE70-$AF$18),$AF$15*$AF$18+$AF$16*($AF$19-$AF$18)+$AF$17*($AE70-$AF$19)))</f>
        <v>7.000000000000001</v>
      </c>
      <c r="AK70" s="24">
        <f>IF(AND(AL70&gt;$AI$15,AL70&lt;$AI$16),$AO$27,$AL$25)</f>
        <v>1.5</v>
      </c>
      <c r="AL70" s="28">
        <f>IF($AJ70&lt;=$AI$15,$AJ70-0.5,IF($AJ70&lt;=$AI$16,$AJ70-1,$AJ70-0.5))</f>
        <v>6.500000000000001</v>
      </c>
    </row>
    <row r="71" spans="30:38" ht="15.75">
      <c r="AD71" s="5">
        <v>44</v>
      </c>
      <c r="AE71" s="25">
        <f>(($AF$20+$AF$14-AD71*$AH$23)/$AF$20-ROUNDDOWN(($AF$20+$AF$14-AD71*$AH$23)/$AF$20,0))*$AF$20</f>
        <v>6</v>
      </c>
      <c r="AF71" s="10">
        <f>IF(AND($AH71&gt;$AI$15,$AH71&lt;$AI$16),$AO$27,$AH$25)</f>
        <v>2.5</v>
      </c>
      <c r="AG71" s="26">
        <f>-$AH$24/2+IF(AND($AF$15*$AE71&gt;=0,$AF$15*$AE71&lt;$AI$15),$AF$15*$AE71,IF($AF$15*$AF$18+$AF$16*($AE71-$AF$18)&lt;$AI$16,$AF$15*$AF$18+$AF$16*($AE71-$AF$18),$AF$15*$AF$18+$AF$16*($AF$19-$AF$18)+$AF$17*($AE71-$AF$19)))</f>
        <v>5.5</v>
      </c>
      <c r="AH71" s="26">
        <f>IF($AJ71&lt;=$AI$15,$AJ71-0.5,IF($AJ71&lt;=$AI$16,$AJ71-2,$AJ71-0.5))</f>
        <v>5.5</v>
      </c>
      <c r="AI71" s="20">
        <f>$AJ$25</f>
        <v>2</v>
      </c>
      <c r="AJ71" s="27">
        <f>IF(AND($AF$15*$AE71&gt;=0,$AF$15*$AE71&lt;$AI$15),$AF$15*$AE71,IF($AF$15*$AF$18+$AF$16*($AE71-$AF$18)&lt;$AI$16,$AF$15*$AF$18+$AF$16*($AE71-$AF$18),$AF$15*$AF$18+$AF$16*($AF$19-$AF$18)+$AF$17*($AE71-$AF$19)))</f>
        <v>6</v>
      </c>
      <c r="AK71" s="24">
        <f>IF(AND(AL71&gt;$AI$15,AL71&lt;$AI$16),$AO$27,$AL$25)</f>
        <v>1.5</v>
      </c>
      <c r="AL71" s="28">
        <f>IF($AJ71&lt;=$AI$15,$AJ71-0.5,IF($AJ71&lt;=$AI$16,$AJ71-1,$AJ71-0.5))</f>
        <v>5.5</v>
      </c>
    </row>
    <row r="72" spans="30:38" ht="15.75">
      <c r="AD72" s="5">
        <v>45</v>
      </c>
      <c r="AE72" s="25">
        <f>(($AF$20+$AF$14-AD72*$AH$23)/$AF$20-ROUNDDOWN(($AF$20+$AF$14-AD72*$AH$23)/$AF$20,0))*$AF$20</f>
        <v>5</v>
      </c>
      <c r="AF72" s="10">
        <f>IF(AND($AH72&gt;$AI$15,$AH72&lt;$AI$16),$AO$27,$AH$25)</f>
        <v>2.5</v>
      </c>
      <c r="AG72" s="26">
        <f>-$AH$24/2+IF(AND($AF$15*$AE72&gt;=0,$AF$15*$AE72&lt;$AI$15),$AF$15*$AE72,IF($AF$15*$AF$18+$AF$16*($AE72-$AF$18)&lt;$AI$16,$AF$15*$AF$18+$AF$16*($AE72-$AF$18),$AF$15*$AF$18+$AF$16*($AF$19-$AF$18)+$AF$17*($AE72-$AF$19)))</f>
        <v>4.5</v>
      </c>
      <c r="AH72" s="26">
        <f>IF($AJ72&lt;=$AI$15,$AJ72-0.5,IF($AJ72&lt;=$AI$16,$AJ72-2,$AJ72-0.5))</f>
        <v>4.5</v>
      </c>
      <c r="AI72" s="20">
        <f>$AJ$25</f>
        <v>2</v>
      </c>
      <c r="AJ72" s="27">
        <f>IF(AND($AF$15*$AE72&gt;=0,$AF$15*$AE72&lt;$AI$15),$AF$15*$AE72,IF($AF$15*$AF$18+$AF$16*($AE72-$AF$18)&lt;$AI$16,$AF$15*$AF$18+$AF$16*($AE72-$AF$18),$AF$15*$AF$18+$AF$16*($AF$19-$AF$18)+$AF$17*($AE72-$AF$19)))</f>
        <v>5</v>
      </c>
      <c r="AK72" s="24">
        <f>IF(AND(AL72&gt;$AI$15,AL72&lt;$AI$16),$AO$27,$AL$25)</f>
        <v>1.5</v>
      </c>
      <c r="AL72" s="28">
        <f>IF($AJ72&lt;=$AI$15,$AJ72-0.5,IF($AJ72&lt;=$AI$16,$AJ72-1,$AJ72-0.5))</f>
        <v>4.5</v>
      </c>
    </row>
    <row r="73" spans="30:38" ht="15.75">
      <c r="AD73" s="5">
        <v>46</v>
      </c>
      <c r="AE73" s="25">
        <f>(($AF$20+$AF$14-AD73*$AH$23)/$AF$20-ROUNDDOWN(($AF$20+$AF$14-AD73*$AH$23)/$AF$20,0))*$AF$20</f>
        <v>4</v>
      </c>
      <c r="AF73" s="10">
        <f>IF(AND($AH73&gt;$AI$15,$AH73&lt;$AI$16),$AO$27,$AH$25)</f>
        <v>2.5</v>
      </c>
      <c r="AG73" s="26">
        <f>-$AH$24/2+IF(AND($AF$15*$AE73&gt;=0,$AF$15*$AE73&lt;$AI$15),$AF$15*$AE73,IF($AF$15*$AF$18+$AF$16*($AE73-$AF$18)&lt;$AI$16,$AF$15*$AF$18+$AF$16*($AE73-$AF$18),$AF$15*$AF$18+$AF$16*($AF$19-$AF$18)+$AF$17*($AE73-$AF$19)))</f>
        <v>3.5</v>
      </c>
      <c r="AH73" s="26">
        <f>IF($AJ73&lt;=$AI$15,$AJ73-0.5,IF($AJ73&lt;=$AI$16,$AJ73-2,$AJ73-0.5))</f>
        <v>3.5</v>
      </c>
      <c r="AI73" s="20">
        <f>$AJ$25</f>
        <v>2</v>
      </c>
      <c r="AJ73" s="27">
        <f>IF(AND($AF$15*$AE73&gt;=0,$AF$15*$AE73&lt;$AI$15),$AF$15*$AE73,IF($AF$15*$AF$18+$AF$16*($AE73-$AF$18)&lt;$AI$16,$AF$15*$AF$18+$AF$16*($AE73-$AF$18),$AF$15*$AF$18+$AF$16*($AF$19-$AF$18)+$AF$17*($AE73-$AF$19)))</f>
        <v>4</v>
      </c>
      <c r="AK73" s="24">
        <f>IF(AND(AL73&gt;$AI$15,AL73&lt;$AI$16),$AO$27,$AL$25)</f>
        <v>1.5</v>
      </c>
      <c r="AL73" s="28">
        <f>IF($AJ73&lt;=$AI$15,$AJ73-0.5,IF($AJ73&lt;=$AI$16,$AJ73-1,$AJ73-0.5))</f>
        <v>3.5</v>
      </c>
    </row>
    <row r="74" spans="30:38" ht="15.75">
      <c r="AD74" s="5">
        <v>47</v>
      </c>
      <c r="AE74" s="25">
        <f>(($AF$20+$AF$14-AD74*$AH$23)/$AF$20-ROUNDDOWN(($AF$20+$AF$14-AD74*$AH$23)/$AF$20,0))*$AF$20</f>
        <v>3</v>
      </c>
      <c r="AF74" s="10">
        <f>IF(AND($AH74&gt;$AI$15,$AH74&lt;$AI$16),$AO$27,$AH$25)</f>
        <v>2.5</v>
      </c>
      <c r="AG74" s="26">
        <f>-$AH$24/2+IF(AND($AF$15*$AE74&gt;=0,$AF$15*$AE74&lt;$AI$15),$AF$15*$AE74,IF($AF$15*$AF$18+$AF$16*($AE74-$AF$18)&lt;$AI$16,$AF$15*$AF$18+$AF$16*($AE74-$AF$18),$AF$15*$AF$18+$AF$16*($AF$19-$AF$18)+$AF$17*($AE74-$AF$19)))</f>
        <v>2.5</v>
      </c>
      <c r="AH74" s="26">
        <f>IF($AJ74&lt;=$AI$15,$AJ74-0.5,IF($AJ74&lt;=$AI$16,$AJ74-2,$AJ74-0.5))</f>
        <v>2.5</v>
      </c>
      <c r="AI74" s="20">
        <f>$AJ$25</f>
        <v>2</v>
      </c>
      <c r="AJ74" s="27">
        <f>IF(AND($AF$15*$AE74&gt;=0,$AF$15*$AE74&lt;$AI$15),$AF$15*$AE74,IF($AF$15*$AF$18+$AF$16*($AE74-$AF$18)&lt;$AI$16,$AF$15*$AF$18+$AF$16*($AE74-$AF$18),$AF$15*$AF$18+$AF$16*($AF$19-$AF$18)+$AF$17*($AE74-$AF$19)))</f>
        <v>3</v>
      </c>
      <c r="AK74" s="24">
        <f>IF(AND(AL74&gt;$AI$15,AL74&lt;$AI$16),$AO$27,$AL$25)</f>
        <v>1.5</v>
      </c>
      <c r="AL74" s="28">
        <f>IF($AJ74&lt;=$AI$15,$AJ74-0.5,IF($AJ74&lt;=$AI$16,$AJ74-1,$AJ74-0.5))</f>
        <v>2.5</v>
      </c>
    </row>
    <row r="75" spans="30:38" ht="15.75">
      <c r="AD75" s="5">
        <v>48</v>
      </c>
      <c r="AE75" s="25">
        <f>(($AF$20+$AF$14-AD75*$AH$23)/$AF$20-ROUNDDOWN(($AF$20+$AF$14-AD75*$AH$23)/$AF$20,0))*$AF$20</f>
        <v>2</v>
      </c>
      <c r="AF75" s="10">
        <f>IF(AND($AH75&gt;$AI$15,$AH75&lt;$AI$16),$AO$27,$AH$25)</f>
        <v>2.5</v>
      </c>
      <c r="AG75" s="26">
        <f>-$AH$24/2+IF(AND($AF$15*$AE75&gt;=0,$AF$15*$AE75&lt;$AI$15),$AF$15*$AE75,IF($AF$15*$AF$18+$AF$16*($AE75-$AF$18)&lt;$AI$16,$AF$15*$AF$18+$AF$16*($AE75-$AF$18),$AF$15*$AF$18+$AF$16*($AF$19-$AF$18)+$AF$17*($AE75-$AF$19)))</f>
        <v>1.5</v>
      </c>
      <c r="AH75" s="26">
        <f>IF($AJ75&lt;=$AI$15,$AJ75-0.5,IF($AJ75&lt;=$AI$16,$AJ75-2,$AJ75-0.5))</f>
        <v>1.5</v>
      </c>
      <c r="AI75" s="20">
        <f>$AJ$25</f>
        <v>2</v>
      </c>
      <c r="AJ75" s="27">
        <f>IF(AND($AF$15*$AE75&gt;=0,$AF$15*$AE75&lt;$AI$15),$AF$15*$AE75,IF($AF$15*$AF$18+$AF$16*($AE75-$AF$18)&lt;$AI$16,$AF$15*$AF$18+$AF$16*($AE75-$AF$18),$AF$15*$AF$18+$AF$16*($AF$19-$AF$18)+$AF$17*($AE75-$AF$19)))</f>
        <v>2</v>
      </c>
      <c r="AK75" s="24">
        <f>IF(AND(AL75&gt;$AI$15,AL75&lt;$AI$16),$AO$27,$AL$25)</f>
        <v>1.5</v>
      </c>
      <c r="AL75" s="28">
        <f>IF($AJ75&lt;=$AI$15,$AJ75-0.5,IF($AJ75&lt;=$AI$16,$AJ75-1,$AJ75-0.5))</f>
        <v>1.5</v>
      </c>
    </row>
    <row r="76" spans="30:38" ht="15.75">
      <c r="AD76" s="5">
        <v>49</v>
      </c>
      <c r="AE76" s="25">
        <f>(($AF$20+$AF$14-AD76*$AH$23)/$AF$20-ROUNDDOWN(($AF$20+$AF$14-AD76*$AH$23)/$AF$20,0))*$AF$20</f>
        <v>1</v>
      </c>
      <c r="AF76" s="10">
        <f>IF(AND($AH76&gt;$AI$15,$AH76&lt;$AI$16),$AO$27,$AH$25)</f>
        <v>2.5</v>
      </c>
      <c r="AG76" s="26">
        <f>-$AH$24/2+IF(AND($AF$15*$AE76&gt;=0,$AF$15*$AE76&lt;$AI$15),$AF$15*$AE76,IF($AF$15*$AF$18+$AF$16*($AE76-$AF$18)&lt;$AI$16,$AF$15*$AF$18+$AF$16*($AE76-$AF$18),$AF$15*$AF$18+$AF$16*($AF$19-$AF$18)+$AF$17*($AE76-$AF$19)))</f>
        <v>0.5</v>
      </c>
      <c r="AH76" s="26">
        <f>IF($AJ76&lt;=$AI$15,$AJ76-0.5,IF($AJ76&lt;=$AI$16,$AJ76-2,$AJ76-0.5))</f>
        <v>0.5</v>
      </c>
      <c r="AI76" s="20">
        <f>$AJ$25</f>
        <v>2</v>
      </c>
      <c r="AJ76" s="27">
        <f>IF(AND($AF$15*$AE76&gt;=0,$AF$15*$AE76&lt;$AI$15),$AF$15*$AE76,IF($AF$15*$AF$18+$AF$16*($AE76-$AF$18)&lt;$AI$16,$AF$15*$AF$18+$AF$16*($AE76-$AF$18),$AF$15*$AF$18+$AF$16*($AF$19-$AF$18)+$AF$17*($AE76-$AF$19)))</f>
        <v>1</v>
      </c>
      <c r="AK76" s="24">
        <f>IF(AND(AL76&gt;$AI$15,AL76&lt;$AI$16),$AO$27,$AL$25)</f>
        <v>1.5</v>
      </c>
      <c r="AL76" s="28">
        <f>IF($AJ76&lt;=$AI$15,$AJ76-0.5,IF($AJ76&lt;=$AI$16,$AJ76-1,$AJ76-0.5))</f>
        <v>0.5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4:D18"/>
  <sheetViews>
    <sheetView showGridLines="0" showRowColHeaders="0" showOutlineSymbols="0" workbookViewId="0" topLeftCell="A1">
      <pane xSplit="32" topLeftCell="AG1" activePane="topRight" state="frozen"/>
      <selection pane="topLeft" activeCell="A4" sqref="A4"/>
      <selection pane="topRight" activeCell="AG4" sqref="AG1:AG16384"/>
    </sheetView>
  </sheetViews>
  <sheetFormatPr defaultColWidth="9.140625" defaultRowHeight="12.75"/>
  <cols>
    <col min="1" max="2" width="9.140625" style="56" customWidth="1"/>
    <col min="3" max="3" width="16.57421875" style="56" customWidth="1"/>
    <col min="4" max="16384" width="9.140625" style="56" customWidth="1"/>
  </cols>
  <sheetData>
    <row r="4" ht="15.75">
      <c r="B4" s="57" t="s">
        <v>38</v>
      </c>
    </row>
    <row r="6" spans="2:3" ht="15.75">
      <c r="B6" s="56" t="s">
        <v>45</v>
      </c>
      <c r="C6" s="57" t="s">
        <v>48</v>
      </c>
    </row>
    <row r="7" ht="15.75">
      <c r="C7" s="56" t="s">
        <v>39</v>
      </c>
    </row>
    <row r="9" spans="2:3" ht="15.75">
      <c r="B9" s="56" t="s">
        <v>46</v>
      </c>
      <c r="C9" s="57" t="s">
        <v>49</v>
      </c>
    </row>
    <row r="10" ht="15.75">
      <c r="C10" s="56" t="s">
        <v>50</v>
      </c>
    </row>
    <row r="11" ht="15.75">
      <c r="C11" s="56" t="s">
        <v>40</v>
      </c>
    </row>
    <row r="12" ht="15.75">
      <c r="C12" s="56" t="s">
        <v>41</v>
      </c>
    </row>
    <row r="14" spans="2:3" ht="15.75">
      <c r="B14" s="56" t="s">
        <v>47</v>
      </c>
      <c r="C14" s="57" t="s">
        <v>51</v>
      </c>
    </row>
    <row r="15" ht="15.75">
      <c r="C15" s="56" t="s">
        <v>42</v>
      </c>
    </row>
    <row r="16" ht="15.75">
      <c r="C16" s="56" t="s">
        <v>43</v>
      </c>
    </row>
    <row r="17" ht="15.75">
      <c r="C17" s="56" t="s">
        <v>44</v>
      </c>
    </row>
    <row r="18" spans="3:4" ht="17.25">
      <c r="C18" s="56" t="s">
        <v>53</v>
      </c>
      <c r="D18" s="56" t="s">
        <v>52</v>
      </c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2007-11-11T21:02:18Z</dcterms:created>
  <dcterms:modified xsi:type="dcterms:W3CDTF">2007-11-15T22:42:38Z</dcterms:modified>
  <cp:category/>
  <cp:version/>
  <cp:contentType/>
  <cp:contentStatus/>
</cp:coreProperties>
</file>