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activeTab="0"/>
  </bookViews>
  <sheets>
    <sheet name="opgave" sheetId="1" r:id="rId1"/>
    <sheet name="gegevens" sheetId="2" r:id="rId2"/>
    <sheet name="opl" sheetId="3" r:id="rId3"/>
  </sheets>
  <definedNames>
    <definedName name="_xlnm.Print_Area" localSheetId="1">'gegevens'!$A$3:$N$48</definedName>
    <definedName name="_xlnm.Print_Area" localSheetId="0">'opgave'!$A$3:$M$34</definedName>
    <definedName name="_xlnm.Print_Area" localSheetId="2">'opl'!$A$3:$L$48</definedName>
  </definedNames>
  <calcPr fullCalcOnLoad="1"/>
</workbook>
</file>

<file path=xl/sharedStrings.xml><?xml version="1.0" encoding="utf-8"?>
<sst xmlns="http://schemas.openxmlformats.org/spreadsheetml/2006/main" count="51" uniqueCount="43">
  <si>
    <t>Nr</t>
  </si>
  <si>
    <t>Uitkomsten:</t>
  </si>
  <si>
    <t>OK?</t>
  </si>
  <si>
    <t>1.</t>
  </si>
  <si>
    <t>2.</t>
  </si>
  <si>
    <t>3.</t>
  </si>
  <si>
    <t>4.</t>
  </si>
  <si>
    <t>[1]</t>
  </si>
  <si>
    <t>[2]</t>
  </si>
  <si>
    <t>[3]</t>
  </si>
  <si>
    <r>
      <t>1.</t>
    </r>
    <r>
      <rPr>
        <sz val="12"/>
        <rFont val="Times New Roman"/>
        <family val="1"/>
      </rPr>
      <t xml:space="preserve"> Beredeneer hoe groot de wrijvingskracht is.</t>
    </r>
  </si>
  <si>
    <r>
      <t>2.</t>
    </r>
    <r>
      <rPr>
        <sz val="12"/>
        <rFont val="Times New Roman"/>
        <family val="1"/>
      </rPr>
      <t xml:space="preserve"> Bereken het vermogen van (de stuwkracht van) de auto.</t>
    </r>
  </si>
  <si>
    <r>
      <t>3.</t>
    </r>
    <r>
      <rPr>
        <sz val="12"/>
        <rFont val="Times New Roman"/>
        <family val="1"/>
      </rPr>
      <t xml:space="preserve"> Bereken de arbeid die de stuwkracht verricht heeft als de auto 100 km heeft gereden.</t>
    </r>
  </si>
  <si>
    <r>
      <t>4.</t>
    </r>
    <r>
      <rPr>
        <sz val="12"/>
        <rFont val="Times New Roman"/>
        <family val="1"/>
      </rPr>
      <t xml:space="preserve"> In één liter benzine zit 32 miljoen Joule chemische energie. De motor gebruikt 40% van deze energie</t>
    </r>
  </si>
  <si>
    <t>MJ</t>
  </si>
  <si>
    <t>kN</t>
  </si>
  <si>
    <t>km/h</t>
  </si>
  <si>
    <r>
      <t>F</t>
    </r>
    <r>
      <rPr>
        <b/>
        <vertAlign val="subscript"/>
        <sz val="12"/>
        <rFont val="Times New Roman"/>
        <family val="1"/>
      </rPr>
      <t>w</t>
    </r>
  </si>
  <si>
    <t>P</t>
  </si>
  <si>
    <t>W</t>
  </si>
  <si>
    <t>Verbr.</t>
  </si>
  <si>
    <t>L/100km</t>
  </si>
  <si>
    <t>Een auto rijdt met een constante snelheid [1]. De stuwkracht van de motor is [2].</t>
  </si>
  <si>
    <t>N</t>
  </si>
  <si>
    <t>J</t>
  </si>
  <si>
    <r>
      <t xml:space="preserve">De arbeid die de motor van een </t>
    </r>
    <r>
      <rPr>
        <b/>
        <sz val="12"/>
        <rFont val="Times New Roman"/>
        <family val="1"/>
      </rPr>
      <t>soortgelijke</t>
    </r>
    <r>
      <rPr>
        <sz val="12"/>
        <rFont val="Times New Roman"/>
        <family val="1"/>
      </rPr>
      <t xml:space="preserve"> auto verricht heeft na 100 km rijden is [3].</t>
    </r>
  </si>
  <si>
    <t>Als je onder aan het scherm op "gegevens" klikt zie je de lijst met gegevens.</t>
  </si>
  <si>
    <t>Als je onder aan het scherm op "opgave" klikt zie je de opgave zelf.</t>
  </si>
  <si>
    <t>N1havo1</t>
  </si>
  <si>
    <t>H4 Arbeid en energie</t>
  </si>
  <si>
    <t>to</t>
  </si>
  <si>
    <t>Neem de gegevens over die achter jouw nummer staan:</t>
  </si>
  <si>
    <t>Benzinevebruik</t>
  </si>
  <si>
    <t>Naam:</t>
  </si>
  <si>
    <t>Afr.?</t>
  </si>
  <si>
    <t>Eenh.?</t>
  </si>
  <si>
    <t>Verbeterde uitkomsten</t>
  </si>
  <si>
    <t>Neem de gegevens over die achter jouw nummer op de lijst staan:</t>
  </si>
  <si>
    <t>Berekeningen</t>
  </si>
  <si>
    <t>Gebruik steeds de Systematische Probleem Aanpak, schrijf dus op Geg.:, Gevr.:, Opl.:</t>
  </si>
  <si>
    <t xml:space="preserve">    om te rijden, 60% vliegt als warmte-energie de lucht in. Bereken hoeveel liter nodig is per 100 km rijden.</t>
  </si>
  <si>
    <t>SPA?</t>
  </si>
  <si>
    <r>
      <t>E</t>
    </r>
    <r>
      <rPr>
        <vertAlign val="subscript"/>
        <sz val="8"/>
        <rFont val="Times New Roman"/>
        <family val="1"/>
      </rPr>
      <t>nut/</t>
    </r>
    <r>
      <rPr>
        <sz val="8"/>
        <rFont val="Times New Roman"/>
        <family val="1"/>
      </rPr>
      <t>L</t>
    </r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</si>
</sst>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E+00"/>
    <numFmt numFmtId="171" formatCode="0.0000"/>
    <numFmt numFmtId="172" formatCode="0.0"/>
    <numFmt numFmtId="173" formatCode="d/mm/yy"/>
    <numFmt numFmtId="174" formatCode="0.000"/>
    <numFmt numFmtId="175" formatCode="dd/mm/yy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00.00.00.000"/>
    <numFmt numFmtId="180" formatCode="0.E+00"/>
    <numFmt numFmtId="181" formatCode="0.0.E+00"/>
    <numFmt numFmtId="182" formatCode="0.0E+00"/>
  </numFmts>
  <fonts count="18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"/>
      <family val="0"/>
    </font>
    <font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0"/>
    </font>
    <font>
      <sz val="8"/>
      <name val="Times New Roman"/>
      <family val="1"/>
    </font>
    <font>
      <b/>
      <vertAlign val="subscript"/>
      <sz val="12"/>
      <name val="Times New Roman"/>
      <family val="1"/>
    </font>
    <font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vertAlign val="sub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5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11" fontId="10" fillId="0" borderId="1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4" xfId="0" applyBorder="1" applyAlignment="1">
      <alignment/>
    </xf>
    <xf numFmtId="11" fontId="1" fillId="0" borderId="1" xfId="0" applyNumberFormat="1" applyFont="1" applyBorder="1" applyAlignment="1">
      <alignment horizontal="center"/>
    </xf>
    <xf numFmtId="11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28</xdr:row>
      <xdr:rowOff>104775</xdr:rowOff>
    </xdr:from>
    <xdr:to>
      <xdr:col>22</xdr:col>
      <xdr:colOff>28575</xdr:colOff>
      <xdr:row>28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4392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219075</xdr:colOff>
      <xdr:row>32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0961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0025"/>
    <xdr:sp>
      <xdr:nvSpPr>
        <xdr:cNvPr id="3" name="TextBox 49"/>
        <xdr:cNvSpPr txBox="1">
          <a:spLocks noChangeArrowheads="1"/>
        </xdr:cNvSpPr>
      </xdr:nvSpPr>
      <xdr:spPr>
        <a:xfrm>
          <a:off x="7896225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200025"/>
    <xdr:sp>
      <xdr:nvSpPr>
        <xdr:cNvPr id="4" name="TextBox 50"/>
        <xdr:cNvSpPr txBox="1">
          <a:spLocks noChangeArrowheads="1"/>
        </xdr:cNvSpPr>
      </xdr:nvSpPr>
      <xdr:spPr>
        <a:xfrm>
          <a:off x="6010275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76200" cy="200025"/>
    <xdr:sp>
      <xdr:nvSpPr>
        <xdr:cNvPr id="5" name="TextBox 51"/>
        <xdr:cNvSpPr txBox="1">
          <a:spLocks noChangeArrowheads="1"/>
        </xdr:cNvSpPr>
      </xdr:nvSpPr>
      <xdr:spPr>
        <a:xfrm>
          <a:off x="4410075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76200" cy="228600"/>
    <xdr:sp>
      <xdr:nvSpPr>
        <xdr:cNvPr id="6" name="TextBox 52"/>
        <xdr:cNvSpPr txBox="1">
          <a:spLocks noChangeArrowheads="1"/>
        </xdr:cNvSpPr>
      </xdr:nvSpPr>
      <xdr:spPr>
        <a:xfrm>
          <a:off x="7629525" y="547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76200" cy="200025"/>
    <xdr:sp>
      <xdr:nvSpPr>
        <xdr:cNvPr id="7" name="TextBox 53"/>
        <xdr:cNvSpPr txBox="1">
          <a:spLocks noChangeArrowheads="1"/>
        </xdr:cNvSpPr>
      </xdr:nvSpPr>
      <xdr:spPr>
        <a:xfrm>
          <a:off x="8877300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76200" cy="200025"/>
    <xdr:sp>
      <xdr:nvSpPr>
        <xdr:cNvPr id="8" name="TextBox 54"/>
        <xdr:cNvSpPr txBox="1">
          <a:spLocks noChangeArrowheads="1"/>
        </xdr:cNvSpPr>
      </xdr:nvSpPr>
      <xdr:spPr>
        <a:xfrm>
          <a:off x="8610600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76200" cy="228600"/>
    <xdr:sp>
      <xdr:nvSpPr>
        <xdr:cNvPr id="9" name="TextBox 55"/>
        <xdr:cNvSpPr txBox="1">
          <a:spLocks noChangeArrowheads="1"/>
        </xdr:cNvSpPr>
      </xdr:nvSpPr>
      <xdr:spPr>
        <a:xfrm>
          <a:off x="8610600" y="5476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76200" cy="200025"/>
    <xdr:sp>
      <xdr:nvSpPr>
        <xdr:cNvPr id="10" name="TextBox 56"/>
        <xdr:cNvSpPr txBox="1">
          <a:spLocks noChangeArrowheads="1"/>
        </xdr:cNvSpPr>
      </xdr:nvSpPr>
      <xdr:spPr>
        <a:xfrm>
          <a:off x="4410075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52" bestFit="1" customWidth="1"/>
    <col min="2" max="2" width="13.7109375" style="52" customWidth="1"/>
    <col min="3" max="6" width="9.00390625" style="52" customWidth="1"/>
    <col min="7" max="7" width="10.140625" style="52" bestFit="1" customWidth="1"/>
    <col min="8" max="8" width="7.28125" style="52" bestFit="1" customWidth="1"/>
    <col min="9" max="9" width="6.00390625" style="52" customWidth="1"/>
    <col min="10" max="10" width="5.8515625" style="52" bestFit="1" customWidth="1"/>
    <col min="11" max="11" width="7.28125" style="52" customWidth="1"/>
    <col min="12" max="12" width="5.57421875" style="52" bestFit="1" customWidth="1"/>
    <col min="13" max="13" width="7.421875" style="52" bestFit="1" customWidth="1"/>
    <col min="14" max="14" width="7.28125" style="52" bestFit="1" customWidth="1"/>
    <col min="15" max="16" width="4.00390625" style="52" bestFit="1" customWidth="1"/>
    <col min="17" max="17" width="2.7109375" style="52" bestFit="1" customWidth="1"/>
    <col min="18" max="26" width="4.00390625" style="52" bestFit="1" customWidth="1"/>
    <col min="27" max="16384" width="4.00390625" style="52" customWidth="1"/>
  </cols>
  <sheetData>
    <row r="1" ht="15.75">
      <c r="A1" s="47" t="s">
        <v>26</v>
      </c>
    </row>
    <row r="2" ht="15.75">
      <c r="A2" s="47"/>
    </row>
    <row r="3" spans="9:13" ht="15.75">
      <c r="I3" s="45" t="s">
        <v>33</v>
      </c>
      <c r="J3" s="39"/>
      <c r="K3" s="39"/>
      <c r="L3" s="39"/>
      <c r="M3" s="39"/>
    </row>
    <row r="5" spans="1:13" ht="15">
      <c r="A5" s="48" t="str">
        <f>opl!A3</f>
        <v>N1havo1</v>
      </c>
      <c r="B5" s="49" t="str">
        <f>opl!B3</f>
        <v>H4 Arbeid en energie</v>
      </c>
      <c r="C5" s="10"/>
      <c r="D5" s="16"/>
      <c r="E5" s="16"/>
      <c r="F5" s="16"/>
      <c r="G5" s="20">
        <f>opl!G3</f>
        <v>40561.467307175924</v>
      </c>
      <c r="H5" s="18"/>
      <c r="I5" s="50" t="str">
        <f>opl!I3</f>
        <v>to</v>
      </c>
      <c r="J5" s="49">
        <f>opl!J3</f>
        <v>13</v>
      </c>
      <c r="K5" s="51" t="str">
        <f>opl!K3</f>
        <v>Benzinevebruik</v>
      </c>
      <c r="L5" s="4"/>
      <c r="M5" s="4"/>
    </row>
    <row r="7" spans="1:36" s="28" customFormat="1" ht="15.75" customHeight="1">
      <c r="A7" s="38" t="s">
        <v>1</v>
      </c>
      <c r="B7" s="30"/>
      <c r="C7" s="30">
        <f>IF(C3="","",IF(LEN(C3)&gt;2,"","&gt;"))</f>
      </c>
      <c r="D7" s="30"/>
      <c r="E7" s="30">
        <f>IF(E3="","",IF(LEN(E3)&gt;2,"","&gt;"))</f>
      </c>
      <c r="F7" s="30"/>
      <c r="G7" s="30">
        <f>IF(G3="","",IF(LEN(G3)&gt;2,"","&gt;"))</f>
      </c>
      <c r="H7" s="30"/>
      <c r="I7" s="28">
        <f>IF(I3="","",IF(LEN(I3)&gt;2,"","&gt;"))</f>
      </c>
      <c r="K7" s="28">
        <f>IF(K3="","",IF(LEN(K3)&gt;2,"","&gt;"))</f>
      </c>
      <c r="M7" s="28">
        <f>IF(M3="","",IF(LEN(M3)&gt;2,"","&gt;"))</f>
      </c>
      <c r="O7" s="28">
        <f>IF(O3="","",IF(LEN(O3)&gt;2,"","&gt;"))</f>
      </c>
      <c r="Q7" s="28">
        <f>IF(Q3="","",IF(LEN(Q3)&gt;2,"","&gt;"))</f>
      </c>
      <c r="S7" s="28">
        <f>IF(S3="","",IF(LEN(S3)&gt;2,"","&gt;"))</f>
      </c>
      <c r="U7" s="28">
        <f>IF(U3="","",IF(LEN(U3)&gt;2,"","&gt;"))</f>
      </c>
      <c r="W7" s="28">
        <f>IF(W3="","",IF(LEN(W3)&gt;2,"","&gt;"))</f>
      </c>
      <c r="Y7" s="28">
        <f>IF(Y3="","",IF(LEN(Y3)&gt;2,"","&gt;"))</f>
      </c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s="29" customFormat="1" ht="15.75" customHeight="1" thickBot="1">
      <c r="A8" s="38" t="s">
        <v>3</v>
      </c>
      <c r="B8" s="38"/>
      <c r="C8" s="38" t="s">
        <v>4</v>
      </c>
      <c r="D8" s="38"/>
      <c r="E8" s="38" t="s">
        <v>5</v>
      </c>
      <c r="F8" s="38"/>
      <c r="G8" s="38" t="s">
        <v>6</v>
      </c>
      <c r="H8" s="38"/>
      <c r="I8" s="29" t="s">
        <v>41</v>
      </c>
      <c r="J8" s="29" t="s">
        <v>34</v>
      </c>
      <c r="K8" s="29" t="s">
        <v>35</v>
      </c>
      <c r="L8" s="29" t="s">
        <v>2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s="28" customFormat="1" ht="18.75" customHeight="1">
      <c r="A9" s="57"/>
      <c r="B9" s="58"/>
      <c r="C9" s="59"/>
      <c r="D9" s="60"/>
      <c r="E9" s="59"/>
      <c r="F9" s="60"/>
      <c r="G9" s="61"/>
      <c r="H9" s="59"/>
      <c r="I9" s="62"/>
      <c r="J9" s="63"/>
      <c r="K9" s="63"/>
      <c r="L9" s="64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s="28" customFormat="1" ht="15.75" customHeight="1">
      <c r="A10" s="38" t="s">
        <v>36</v>
      </c>
      <c r="B10" s="38"/>
      <c r="C10" s="30"/>
      <c r="D10" s="30"/>
      <c r="E10" s="30"/>
      <c r="F10" s="30"/>
      <c r="G10" s="30"/>
      <c r="H10" s="30"/>
      <c r="I10" s="65"/>
      <c r="L10" s="66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s="70" customFormat="1" ht="18.75" customHeight="1" thickBot="1">
      <c r="A11" s="57"/>
      <c r="B11" s="58"/>
      <c r="C11" s="59"/>
      <c r="D11" s="60"/>
      <c r="E11" s="59"/>
      <c r="F11" s="60"/>
      <c r="G11" s="61"/>
      <c r="H11" s="59"/>
      <c r="I11" s="67"/>
      <c r="J11" s="68"/>
      <c r="K11" s="68"/>
      <c r="L11" s="69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="25" customFormat="1" ht="15.75">
      <c r="B12" s="21"/>
    </row>
    <row r="13" spans="1:19" ht="15.75">
      <c r="A13" s="29" t="s">
        <v>37</v>
      </c>
      <c r="B13" s="28"/>
      <c r="C13" s="28"/>
      <c r="D13" s="28"/>
      <c r="E13" s="28"/>
      <c r="F13" s="28"/>
      <c r="G13" s="19"/>
      <c r="H13" s="28"/>
      <c r="I13" s="28"/>
      <c r="J13" s="28"/>
      <c r="K13" s="28"/>
      <c r="L13" s="28"/>
      <c r="M13" s="28"/>
      <c r="N13" s="28"/>
      <c r="O13" s="28"/>
      <c r="P13" s="28"/>
      <c r="Q13" s="28"/>
      <c r="S13" s="53"/>
    </row>
    <row r="14" spans="1:57" ht="15.75">
      <c r="A14" s="42" t="s">
        <v>0</v>
      </c>
      <c r="B14" s="40" t="str">
        <f>IF(gegevens!B7="","",gegevens!B7)</f>
        <v>[1]</v>
      </c>
      <c r="C14" s="40" t="str">
        <f>IF(gegevens!C7="","",gegevens!C7)</f>
        <v>[2]</v>
      </c>
      <c r="D14" s="41"/>
      <c r="E14" s="40" t="str">
        <f>IF(gegevens!D7="","",gegevens!D7)</f>
        <v>[3]</v>
      </c>
      <c r="F14" s="41"/>
      <c r="G14" s="21">
        <f>IF(gegevens!E3="","",gegevens!E3)</f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5.75">
      <c r="A15" s="43"/>
      <c r="B15" s="17" t="str">
        <f>IF(gegevens!B8="","",gegevens!B8)</f>
        <v>km/h</v>
      </c>
      <c r="C15" s="40" t="str">
        <f>IF(gegevens!C8="","",gegevens!C8)</f>
        <v>kN</v>
      </c>
      <c r="D15" s="41"/>
      <c r="E15" s="40" t="str">
        <f>IF(gegevens!D8="","",gegevens!D8)</f>
        <v>MJ</v>
      </c>
      <c r="F15" s="41"/>
      <c r="G15" s="1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22.5" customHeight="1">
      <c r="A16" s="17"/>
      <c r="B16" s="17"/>
      <c r="C16" s="54"/>
      <c r="D16" s="55"/>
      <c r="E16" s="40"/>
      <c r="F16" s="41"/>
      <c r="G16" s="21">
        <f>IF(gegevens!E5="","",gegevens!E5)</f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7:57" ht="15.75">
      <c r="G17" s="1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18" ht="15.75">
      <c r="A18" s="28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5.75">
      <c r="A19" s="29" t="s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5.75">
      <c r="A20" s="29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5.75">
      <c r="A21" s="29" t="s">
        <v>12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5.7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5.75">
      <c r="A23" s="28" t="s">
        <v>25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5.75">
      <c r="A24" s="29" t="s">
        <v>13</v>
      </c>
      <c r="O24" s="28"/>
      <c r="P24" s="28"/>
      <c r="Q24" s="28"/>
      <c r="R24" s="28"/>
    </row>
    <row r="25" spans="1:18" ht="15.75">
      <c r="A25" s="28" t="s">
        <v>40</v>
      </c>
      <c r="O25" s="28"/>
      <c r="P25" s="28"/>
      <c r="Q25" s="28"/>
      <c r="R25" s="28"/>
    </row>
    <row r="26" spans="1:24" ht="15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8"/>
      <c r="Q26" s="28"/>
      <c r="R26" s="28"/>
      <c r="S26" s="28"/>
      <c r="T26" s="28"/>
      <c r="U26" s="29"/>
      <c r="V26" s="28"/>
      <c r="W26" s="28"/>
      <c r="X26" s="28"/>
    </row>
    <row r="27" spans="1:24" ht="15.75">
      <c r="A27" s="29" t="s">
        <v>38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9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5.75">
      <c r="A28" s="72" t="s">
        <v>39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5.75">
      <c r="A29" s="2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5.75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5.75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.75">
      <c r="A32" s="2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14" ht="15.7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.75">
      <c r="A34" s="2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</sheetData>
  <printOptions/>
  <pageMargins left="0.57" right="0.53" top="0.5511811023622047" bottom="0.6692913385826772" header="0.5118110236220472" footer="0.5118110236220472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90"/>
  <sheetViews>
    <sheetView showGridLines="0" workbookViewId="0" topLeftCell="A1">
      <pane ySplit="8" topLeftCell="BM9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10.140625" style="0" bestFit="1" customWidth="1"/>
    <col min="2" max="2" width="12.57421875" style="0" bestFit="1" customWidth="1"/>
    <col min="3" max="3" width="9.8515625" style="4" bestFit="1" customWidth="1"/>
    <col min="4" max="4" width="12.57421875" style="4" bestFit="1" customWidth="1"/>
    <col min="5" max="5" width="7.28125" style="4" customWidth="1"/>
    <col min="6" max="6" width="1.57421875" style="4" customWidth="1"/>
    <col min="7" max="7" width="11.00390625" style="4" bestFit="1" customWidth="1"/>
    <col min="8" max="8" width="1.57421875" style="4" customWidth="1"/>
    <col min="9" max="9" width="9.140625" style="15" customWidth="1"/>
    <col min="10" max="11" width="9.140625" style="4" customWidth="1"/>
    <col min="12" max="12" width="7.421875" style="4" customWidth="1"/>
    <col min="13" max="13" width="9.140625" style="4" customWidth="1"/>
    <col min="14" max="14" width="8.7109375" style="4" customWidth="1"/>
    <col min="15" max="15" width="10.00390625" style="4" customWidth="1"/>
    <col min="16" max="16" width="4.421875" style="0" customWidth="1"/>
    <col min="17" max="26" width="4.00390625" style="0" customWidth="1"/>
    <col min="27" max="16384" width="10.421875" style="0" customWidth="1"/>
  </cols>
  <sheetData>
    <row r="1" ht="15.75">
      <c r="A1" s="47" t="s">
        <v>27</v>
      </c>
    </row>
    <row r="3" spans="1:15" ht="15">
      <c r="A3" s="48" t="str">
        <f>opl!A3</f>
        <v>N1havo1</v>
      </c>
      <c r="B3" s="49" t="str">
        <f>opl!B3</f>
        <v>H4 Arbeid en energie</v>
      </c>
      <c r="C3" s="10"/>
      <c r="D3" s="16"/>
      <c r="E3" s="16"/>
      <c r="F3" s="16">
        <f>opl!F3</f>
        <v>0</v>
      </c>
      <c r="G3" s="20">
        <f>opl!G3</f>
        <v>40561.467307175924</v>
      </c>
      <c r="H3" s="18">
        <f>opl!H3</f>
        <v>0</v>
      </c>
      <c r="I3" s="50" t="str">
        <f>opl!I3</f>
        <v>to</v>
      </c>
      <c r="J3" s="49">
        <f>opl!J3</f>
        <v>13</v>
      </c>
      <c r="K3" s="51" t="str">
        <f>opl!K3</f>
        <v>Benzinevebruik</v>
      </c>
      <c r="N3"/>
      <c r="O3"/>
    </row>
    <row r="4" spans="5:14" ht="15">
      <c r="E4" s="11"/>
      <c r="F4" s="11"/>
      <c r="G4" s="11"/>
      <c r="H4" s="15"/>
      <c r="I4" s="36"/>
      <c r="J4" s="15"/>
      <c r="K4" s="15"/>
      <c r="L4" s="13"/>
      <c r="M4" s="13"/>
      <c r="N4" s="27"/>
    </row>
    <row r="5" spans="5:14" ht="15">
      <c r="E5" s="11"/>
      <c r="F5" s="11"/>
      <c r="G5" s="11"/>
      <c r="H5" s="15"/>
      <c r="I5" s="32"/>
      <c r="J5" s="15"/>
      <c r="K5" s="15"/>
      <c r="L5" s="13"/>
      <c r="M5" s="13"/>
      <c r="N5" s="27"/>
    </row>
    <row r="6" spans="1:27" ht="15">
      <c r="A6" s="51" t="s">
        <v>31</v>
      </c>
      <c r="E6" s="11"/>
      <c r="F6" s="11"/>
      <c r="G6" s="11"/>
      <c r="H6" s="15"/>
      <c r="J6" s="15"/>
      <c r="K6" s="15"/>
      <c r="L6" s="13"/>
      <c r="M6" s="13"/>
      <c r="N6" s="27"/>
      <c r="O6" s="2"/>
      <c r="P6" s="7"/>
      <c r="Q6" s="2"/>
      <c r="R6" s="2"/>
      <c r="S6" s="7"/>
      <c r="T6" s="7"/>
      <c r="U6" s="2"/>
      <c r="V6" s="2"/>
      <c r="W6" s="2"/>
      <c r="X6" s="2"/>
      <c r="Y6" s="2"/>
      <c r="Z6" s="2"/>
      <c r="AA6" s="3"/>
    </row>
    <row r="7" spans="1:27" ht="15.75">
      <c r="A7" s="23" t="str">
        <f>opl!A7</f>
        <v>Nr</v>
      </c>
      <c r="B7" s="26" t="str">
        <f>opl!B7</f>
        <v>[1]</v>
      </c>
      <c r="C7" s="26" t="str">
        <f>opl!C7</f>
        <v>[2]</v>
      </c>
      <c r="D7" s="26" t="str">
        <f>opl!D7</f>
        <v>[3]</v>
      </c>
      <c r="E7" s="11"/>
      <c r="F7" s="11"/>
      <c r="G7" s="11"/>
      <c r="H7" s="15"/>
      <c r="J7" s="15"/>
      <c r="K7" s="15"/>
      <c r="L7" s="13"/>
      <c r="M7" s="13"/>
      <c r="N7" s="27"/>
      <c r="O7" s="2"/>
      <c r="P7" s="7"/>
      <c r="Q7" s="2"/>
      <c r="R7" s="2"/>
      <c r="S7" s="7"/>
      <c r="T7" s="7"/>
      <c r="U7" s="2"/>
      <c r="V7" s="2"/>
      <c r="W7" s="2"/>
      <c r="X7" s="2"/>
      <c r="Y7" s="2"/>
      <c r="Z7" s="2"/>
      <c r="AA7" s="3"/>
    </row>
    <row r="8" spans="1:27" ht="15.75">
      <c r="A8" s="17"/>
      <c r="B8" s="23" t="str">
        <f>opl!B8</f>
        <v>km/h</v>
      </c>
      <c r="C8" s="33" t="str">
        <f>opl!C8</f>
        <v>kN</v>
      </c>
      <c r="D8" s="23" t="str">
        <f>opl!D8</f>
        <v>MJ</v>
      </c>
      <c r="E8" s="11"/>
      <c r="F8" s="11"/>
      <c r="G8" s="11"/>
      <c r="H8" s="14"/>
      <c r="I8" s="14"/>
      <c r="J8" s="13"/>
      <c r="K8" s="13"/>
      <c r="L8" s="13"/>
      <c r="M8" s="13"/>
      <c r="N8" s="27"/>
      <c r="O8" s="1"/>
      <c r="P8" s="7"/>
      <c r="Q8" s="1"/>
      <c r="R8" s="1"/>
      <c r="S8" s="7"/>
      <c r="T8" s="7"/>
      <c r="U8" s="1"/>
      <c r="V8" s="1"/>
      <c r="W8" s="1"/>
      <c r="X8" s="1"/>
      <c r="Y8" s="1"/>
      <c r="Z8" s="1"/>
      <c r="AA8" s="6"/>
    </row>
    <row r="9" spans="1:27" ht="15.75">
      <c r="A9" s="17">
        <f>opl!A9</f>
        <v>1</v>
      </c>
      <c r="B9" s="77">
        <f>opl!B9</f>
        <v>47</v>
      </c>
      <c r="C9" s="78">
        <f>opl!C9</f>
        <v>0.4</v>
      </c>
      <c r="D9" s="77">
        <f>opl!D9</f>
        <v>40</v>
      </c>
      <c r="E9" s="11"/>
      <c r="F9" s="11"/>
      <c r="G9" s="11"/>
      <c r="H9" s="14"/>
      <c r="I9" s="14"/>
      <c r="J9" s="13"/>
      <c r="K9" s="13"/>
      <c r="L9" s="13"/>
      <c r="M9" s="13"/>
      <c r="N9" s="27"/>
      <c r="O9" s="1"/>
      <c r="P9" s="7"/>
      <c r="Q9" s="1"/>
      <c r="R9" s="1"/>
      <c r="S9" s="7"/>
      <c r="T9" s="7"/>
      <c r="U9" s="1"/>
      <c r="V9" s="1"/>
      <c r="W9" s="1"/>
      <c r="X9" s="1"/>
      <c r="Y9" s="1"/>
      <c r="Z9" s="1"/>
      <c r="AA9" s="6"/>
    </row>
    <row r="10" spans="1:27" ht="15.75">
      <c r="A10" s="17">
        <f>opl!A10</f>
        <v>2</v>
      </c>
      <c r="B10" s="77">
        <f>opl!B10</f>
        <v>59</v>
      </c>
      <c r="C10" s="78">
        <f>opl!C10</f>
        <v>0.6</v>
      </c>
      <c r="D10" s="77">
        <f>opl!D10</f>
        <v>70</v>
      </c>
      <c r="E10" s="11"/>
      <c r="F10" s="11"/>
      <c r="G10" s="11"/>
      <c r="H10" s="13"/>
      <c r="I10" s="13"/>
      <c r="J10" s="13"/>
      <c r="K10" s="13"/>
      <c r="L10" s="13"/>
      <c r="M10" s="13"/>
      <c r="N10" s="27"/>
      <c r="O10" s="1"/>
      <c r="P10" s="7"/>
      <c r="Q10" s="1"/>
      <c r="R10" s="1"/>
      <c r="S10" s="7"/>
      <c r="T10" s="7"/>
      <c r="U10" s="1"/>
      <c r="V10" s="1"/>
      <c r="W10" s="1"/>
      <c r="X10" s="1"/>
      <c r="Y10" s="1"/>
      <c r="Z10" s="1"/>
      <c r="AA10" s="6"/>
    </row>
    <row r="11" spans="1:27" ht="15.75">
      <c r="A11" s="17">
        <f>opl!A11</f>
        <v>3</v>
      </c>
      <c r="B11" s="77">
        <f>opl!B11</f>
        <v>51</v>
      </c>
      <c r="C11" s="78">
        <f>opl!C11</f>
        <v>0.5</v>
      </c>
      <c r="D11" s="77">
        <f>opl!D11</f>
        <v>60</v>
      </c>
      <c r="E11" s="11"/>
      <c r="F11" s="11"/>
      <c r="G11" s="11"/>
      <c r="H11" s="13"/>
      <c r="I11" s="13"/>
      <c r="J11" s="13"/>
      <c r="K11" s="13"/>
      <c r="L11" s="13"/>
      <c r="M11" s="13"/>
      <c r="N11" s="27"/>
      <c r="O11" s="1"/>
      <c r="P11" s="7"/>
      <c r="Q11" s="1"/>
      <c r="R11" s="1"/>
      <c r="S11" s="7"/>
      <c r="T11" s="7"/>
      <c r="U11" s="1"/>
      <c r="V11" s="1"/>
      <c r="W11" s="1"/>
      <c r="X11" s="1"/>
      <c r="Y11" s="1"/>
      <c r="Z11" s="1"/>
      <c r="AA11" s="6"/>
    </row>
    <row r="12" spans="1:27" ht="15.75">
      <c r="A12" s="17">
        <f>opl!A12</f>
        <v>4</v>
      </c>
      <c r="B12" s="77">
        <f>opl!B12</f>
        <v>63</v>
      </c>
      <c r="C12" s="78">
        <f>opl!C12</f>
        <v>0.7</v>
      </c>
      <c r="D12" s="77">
        <f>opl!D12</f>
        <v>80</v>
      </c>
      <c r="E12" s="11"/>
      <c r="F12" s="11"/>
      <c r="G12" s="11"/>
      <c r="H12" s="13"/>
      <c r="I12" s="13"/>
      <c r="J12" s="13"/>
      <c r="K12" s="13"/>
      <c r="L12" s="13"/>
      <c r="M12" s="13"/>
      <c r="N12" s="27"/>
      <c r="O12" s="1"/>
      <c r="P12" s="7"/>
      <c r="Q12" s="1"/>
      <c r="R12" s="1"/>
      <c r="S12" s="7"/>
      <c r="T12" s="7"/>
      <c r="U12" s="1"/>
      <c r="V12" s="1"/>
      <c r="W12" s="1"/>
      <c r="X12" s="1"/>
      <c r="Y12" s="1"/>
      <c r="Z12" s="1"/>
      <c r="AA12" s="6"/>
    </row>
    <row r="13" spans="1:27" ht="15.75">
      <c r="A13" s="17">
        <f>opl!A13</f>
        <v>5</v>
      </c>
      <c r="B13" s="77">
        <f>opl!B13</f>
        <v>55</v>
      </c>
      <c r="C13" s="78">
        <f>opl!C13</f>
        <v>0.6</v>
      </c>
      <c r="D13" s="77">
        <f>opl!D13</f>
        <v>70</v>
      </c>
      <c r="E13" s="11"/>
      <c r="F13" s="11"/>
      <c r="G13" s="11"/>
      <c r="H13" s="13"/>
      <c r="I13" s="13"/>
      <c r="J13" s="13"/>
      <c r="K13" s="13"/>
      <c r="L13" s="13"/>
      <c r="M13" s="13"/>
      <c r="N13" s="27"/>
      <c r="O13" s="1"/>
      <c r="P13" s="7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</row>
    <row r="14" spans="1:27" ht="15.75">
      <c r="A14" s="17">
        <f>opl!A14</f>
        <v>6</v>
      </c>
      <c r="B14" s="77">
        <f>opl!B14</f>
        <v>67</v>
      </c>
      <c r="C14" s="78">
        <f>opl!C14</f>
        <v>0.8</v>
      </c>
      <c r="D14" s="77">
        <f>opl!D14</f>
        <v>90</v>
      </c>
      <c r="E14" s="11"/>
      <c r="F14" s="11"/>
      <c r="G14" s="11"/>
      <c r="H14" s="13"/>
      <c r="I14" s="13"/>
      <c r="J14" s="13"/>
      <c r="K14" s="13"/>
      <c r="L14" s="13"/>
      <c r="M14" s="13"/>
      <c r="N14" s="2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"/>
    </row>
    <row r="15" spans="1:27" ht="15.75">
      <c r="A15" s="17">
        <f>opl!A15</f>
        <v>7</v>
      </c>
      <c r="B15" s="77">
        <f>opl!B15</f>
        <v>59</v>
      </c>
      <c r="C15" s="78">
        <f>opl!C15</f>
        <v>0.6</v>
      </c>
      <c r="D15" s="77">
        <f>opl!D15</f>
        <v>70</v>
      </c>
      <c r="E15" s="11"/>
      <c r="F15" s="11"/>
      <c r="G15" s="11"/>
      <c r="H15" s="13"/>
      <c r="I15" s="13"/>
      <c r="J15" s="13"/>
      <c r="K15" s="13"/>
      <c r="L15" s="13"/>
      <c r="M15" s="13"/>
      <c r="N15" s="2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4"/>
    </row>
    <row r="16" spans="1:27" ht="15.75">
      <c r="A16" s="17">
        <f>opl!A16</f>
        <v>8</v>
      </c>
      <c r="B16" s="77">
        <f>opl!B16</f>
        <v>71</v>
      </c>
      <c r="C16" s="78">
        <f>opl!C16</f>
        <v>0.9</v>
      </c>
      <c r="D16" s="77">
        <f>opl!D16</f>
        <v>100</v>
      </c>
      <c r="E16" s="11"/>
      <c r="F16" s="11"/>
      <c r="G16" s="11"/>
      <c r="H16" s="13"/>
      <c r="I16" s="13"/>
      <c r="J16" s="13"/>
      <c r="K16" s="13"/>
      <c r="L16" s="13"/>
      <c r="M16" s="13"/>
      <c r="N16" s="2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"/>
    </row>
    <row r="17" spans="1:27" ht="15.75">
      <c r="A17" s="17">
        <f>opl!A17</f>
        <v>9</v>
      </c>
      <c r="B17" s="77">
        <f>opl!B17</f>
        <v>63</v>
      </c>
      <c r="C17" s="78">
        <f>opl!C17</f>
        <v>0.7</v>
      </c>
      <c r="D17" s="77">
        <f>opl!D17</f>
        <v>80</v>
      </c>
      <c r="E17" s="11"/>
      <c r="F17" s="11"/>
      <c r="G17" s="11"/>
      <c r="H17" s="13"/>
      <c r="I17" s="13"/>
      <c r="J17" s="13"/>
      <c r="K17" s="13"/>
      <c r="L17" s="13"/>
      <c r="M17" s="13"/>
      <c r="N17" s="2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"/>
    </row>
    <row r="18" spans="1:27" ht="15.75">
      <c r="A18" s="17">
        <f>opl!A18</f>
        <v>10</v>
      </c>
      <c r="B18" s="77">
        <f>opl!B18</f>
        <v>75</v>
      </c>
      <c r="C18" s="78">
        <f>opl!C18</f>
        <v>1</v>
      </c>
      <c r="D18" s="77">
        <f>opl!D18</f>
        <v>110</v>
      </c>
      <c r="E18" s="11"/>
      <c r="F18" s="11"/>
      <c r="G18" s="11"/>
      <c r="H18" s="13"/>
      <c r="I18" s="13"/>
      <c r="J18" s="13"/>
      <c r="K18" s="13"/>
      <c r="L18" s="13"/>
      <c r="M18" s="13"/>
      <c r="N18" s="27"/>
      <c r="O18" s="7"/>
      <c r="P18" s="2"/>
      <c r="Q18" s="7"/>
      <c r="R18" s="2"/>
      <c r="S18" s="2"/>
      <c r="T18" s="2"/>
      <c r="U18" s="2"/>
      <c r="V18" s="2"/>
      <c r="W18" s="2"/>
      <c r="X18" s="2"/>
      <c r="Y18" s="2"/>
      <c r="Z18" s="2"/>
      <c r="AA18" s="4"/>
    </row>
    <row r="19" spans="1:27" ht="15.75">
      <c r="A19" s="17">
        <f>opl!A19</f>
        <v>11</v>
      </c>
      <c r="B19" s="77">
        <f>opl!B19</f>
        <v>67</v>
      </c>
      <c r="C19" s="78">
        <f>opl!C19</f>
        <v>0.8</v>
      </c>
      <c r="D19" s="77">
        <f>opl!D19</f>
        <v>90</v>
      </c>
      <c r="E19" s="11"/>
      <c r="F19" s="11"/>
      <c r="G19" s="11"/>
      <c r="H19" s="13"/>
      <c r="I19" s="13"/>
      <c r="J19" s="13"/>
      <c r="K19" s="13"/>
      <c r="L19" s="13"/>
      <c r="M19" s="13"/>
      <c r="N19" s="27"/>
      <c r="O19" s="7"/>
      <c r="P19" s="2"/>
      <c r="Q19" s="7"/>
      <c r="R19" s="2"/>
      <c r="S19" s="2"/>
      <c r="T19" s="2"/>
      <c r="U19" s="2"/>
      <c r="V19" s="2"/>
      <c r="W19" s="2"/>
      <c r="X19" s="2"/>
      <c r="Y19" s="2"/>
      <c r="Z19" s="2"/>
      <c r="AA19" s="4"/>
    </row>
    <row r="20" spans="1:14" ht="15.75">
      <c r="A20" s="17">
        <f>opl!A20</f>
        <v>12</v>
      </c>
      <c r="B20" s="77">
        <f>opl!B20</f>
        <v>79</v>
      </c>
      <c r="C20" s="78">
        <f>opl!C20</f>
        <v>1.1</v>
      </c>
      <c r="D20" s="77">
        <f>opl!D20</f>
        <v>120</v>
      </c>
      <c r="E20" s="11"/>
      <c r="F20" s="11"/>
      <c r="G20" s="11"/>
      <c r="H20" s="13"/>
      <c r="I20" s="13"/>
      <c r="J20" s="13"/>
      <c r="K20" s="13"/>
      <c r="L20" s="13"/>
      <c r="M20" s="13"/>
      <c r="N20" s="27"/>
    </row>
    <row r="21" spans="1:14" ht="15.75">
      <c r="A21" s="17">
        <f>opl!A21</f>
        <v>13</v>
      </c>
      <c r="B21" s="77">
        <f>opl!B21</f>
        <v>71</v>
      </c>
      <c r="C21" s="78">
        <f>opl!C21</f>
        <v>0.9</v>
      </c>
      <c r="D21" s="77">
        <f>opl!D21</f>
        <v>100</v>
      </c>
      <c r="E21" s="11"/>
      <c r="F21" s="11"/>
      <c r="G21" s="11"/>
      <c r="H21" s="13"/>
      <c r="I21" s="13"/>
      <c r="J21" s="13"/>
      <c r="K21" s="13"/>
      <c r="L21" s="13"/>
      <c r="M21" s="13"/>
      <c r="N21" s="27"/>
    </row>
    <row r="22" spans="1:14" ht="15.75">
      <c r="A22" s="17">
        <f>opl!A22</f>
        <v>14</v>
      </c>
      <c r="B22" s="77">
        <f>opl!B22</f>
        <v>83</v>
      </c>
      <c r="C22" s="78">
        <f>opl!C22</f>
        <v>1.2</v>
      </c>
      <c r="D22" s="77">
        <f>opl!D22</f>
        <v>130</v>
      </c>
      <c r="E22" s="11"/>
      <c r="F22" s="11"/>
      <c r="G22" s="11"/>
      <c r="H22" s="13"/>
      <c r="I22" s="13"/>
      <c r="J22" s="13"/>
      <c r="K22" s="13"/>
      <c r="L22" s="13"/>
      <c r="M22" s="13"/>
      <c r="N22" s="27"/>
    </row>
    <row r="23" spans="1:14" ht="15.75">
      <c r="A23" s="17">
        <f>opl!A23</f>
        <v>15</v>
      </c>
      <c r="B23" s="77">
        <f>opl!B23</f>
        <v>75</v>
      </c>
      <c r="C23" s="78">
        <f>opl!C23</f>
        <v>1</v>
      </c>
      <c r="D23" s="77">
        <f>opl!D23</f>
        <v>110</v>
      </c>
      <c r="E23" s="11"/>
      <c r="F23" s="11"/>
      <c r="G23" s="11"/>
      <c r="H23" s="13"/>
      <c r="I23" s="13"/>
      <c r="J23" s="13"/>
      <c r="K23" s="13"/>
      <c r="L23" s="13"/>
      <c r="M23" s="13"/>
      <c r="N23" s="27"/>
    </row>
    <row r="24" spans="1:14" ht="15.75">
      <c r="A24" s="17">
        <f>opl!A24</f>
        <v>16</v>
      </c>
      <c r="B24" s="77">
        <f>opl!B24</f>
        <v>87</v>
      </c>
      <c r="C24" s="78">
        <f>opl!C24</f>
        <v>1.3</v>
      </c>
      <c r="D24" s="77">
        <f>opl!D24</f>
        <v>140</v>
      </c>
      <c r="E24" s="11"/>
      <c r="F24" s="11"/>
      <c r="G24" s="11"/>
      <c r="H24" s="13"/>
      <c r="I24" s="13"/>
      <c r="J24" s="13"/>
      <c r="K24" s="13"/>
      <c r="L24" s="13"/>
      <c r="M24" s="13"/>
      <c r="N24" s="27"/>
    </row>
    <row r="25" spans="1:14" ht="15.75">
      <c r="A25" s="17">
        <f>opl!A25</f>
        <v>17</v>
      </c>
      <c r="B25" s="77">
        <f>opl!B25</f>
        <v>79</v>
      </c>
      <c r="C25" s="78">
        <f>opl!C25</f>
        <v>1.1</v>
      </c>
      <c r="D25" s="77">
        <f>opl!D25</f>
        <v>120</v>
      </c>
      <c r="E25" s="11"/>
      <c r="F25" s="11"/>
      <c r="G25" s="11"/>
      <c r="H25" s="13"/>
      <c r="I25" s="13"/>
      <c r="J25" s="13"/>
      <c r="K25" s="13"/>
      <c r="L25" s="13"/>
      <c r="M25" s="13"/>
      <c r="N25" s="27"/>
    </row>
    <row r="26" spans="1:14" ht="15.75">
      <c r="A26" s="17">
        <f>opl!A26</f>
        <v>18</v>
      </c>
      <c r="B26" s="77">
        <f>opl!B26</f>
        <v>91</v>
      </c>
      <c r="C26" s="78">
        <f>opl!C26</f>
        <v>1.4</v>
      </c>
      <c r="D26" s="77">
        <f>opl!D26</f>
        <v>150</v>
      </c>
      <c r="E26" s="11"/>
      <c r="F26" s="11"/>
      <c r="G26" s="11"/>
      <c r="H26" s="13"/>
      <c r="I26" s="13"/>
      <c r="J26" s="13"/>
      <c r="K26" s="13"/>
      <c r="L26" s="13"/>
      <c r="M26" s="13"/>
      <c r="N26" s="27"/>
    </row>
    <row r="27" spans="1:14" ht="15.75">
      <c r="A27" s="17">
        <f>opl!A27</f>
        <v>19</v>
      </c>
      <c r="B27" s="77">
        <f>opl!B27</f>
        <v>83</v>
      </c>
      <c r="C27" s="78">
        <f>opl!C27</f>
        <v>1.2</v>
      </c>
      <c r="D27" s="77">
        <f>opl!D27</f>
        <v>130</v>
      </c>
      <c r="E27" s="11"/>
      <c r="F27" s="11"/>
      <c r="G27" s="11"/>
      <c r="H27" s="13"/>
      <c r="I27" s="13"/>
      <c r="J27" s="13"/>
      <c r="K27" s="13"/>
      <c r="L27" s="13"/>
      <c r="M27" s="13"/>
      <c r="N27" s="27"/>
    </row>
    <row r="28" spans="1:14" ht="15.75">
      <c r="A28" s="17">
        <f>opl!A28</f>
        <v>20</v>
      </c>
      <c r="B28" s="77">
        <f>opl!B28</f>
        <v>95</v>
      </c>
      <c r="C28" s="78">
        <f>opl!C28</f>
        <v>1.5</v>
      </c>
      <c r="D28" s="77">
        <f>opl!D28</f>
        <v>170</v>
      </c>
      <c r="E28" s="11"/>
      <c r="F28" s="11"/>
      <c r="G28" s="11"/>
      <c r="H28" s="13"/>
      <c r="I28" s="13"/>
      <c r="J28" s="13"/>
      <c r="K28" s="13"/>
      <c r="L28" s="13"/>
      <c r="M28" s="13"/>
      <c r="N28" s="27"/>
    </row>
    <row r="29" spans="1:14" ht="15.75">
      <c r="A29" s="17">
        <f>opl!A29</f>
        <v>21</v>
      </c>
      <c r="B29" s="77">
        <f>opl!B29</f>
        <v>87</v>
      </c>
      <c r="C29" s="78">
        <f>opl!C29</f>
        <v>1.3</v>
      </c>
      <c r="D29" s="77">
        <f>opl!D29</f>
        <v>140</v>
      </c>
      <c r="E29" s="11"/>
      <c r="F29" s="11"/>
      <c r="G29" s="11"/>
      <c r="H29" s="13"/>
      <c r="I29" s="13"/>
      <c r="J29" s="13"/>
      <c r="K29" s="13"/>
      <c r="L29" s="13"/>
      <c r="M29" s="13"/>
      <c r="N29" s="27"/>
    </row>
    <row r="30" spans="1:14" ht="15.75">
      <c r="A30" s="17">
        <f>opl!A30</f>
        <v>22</v>
      </c>
      <c r="B30" s="77">
        <f>opl!B30</f>
        <v>99</v>
      </c>
      <c r="C30" s="78">
        <f>opl!C30</f>
        <v>1.6</v>
      </c>
      <c r="D30" s="77">
        <f>opl!D30</f>
        <v>180</v>
      </c>
      <c r="E30" s="11"/>
      <c r="F30" s="11"/>
      <c r="G30" s="11"/>
      <c r="H30" s="13"/>
      <c r="I30" s="13"/>
      <c r="J30" s="13"/>
      <c r="K30" s="13"/>
      <c r="L30" s="13"/>
      <c r="M30" s="13"/>
      <c r="N30" s="27"/>
    </row>
    <row r="31" spans="1:14" ht="15.75">
      <c r="A31" s="17">
        <f>opl!A31</f>
        <v>23</v>
      </c>
      <c r="B31" s="77">
        <f>opl!B31</f>
        <v>91</v>
      </c>
      <c r="C31" s="78">
        <f>opl!C31</f>
        <v>1.4</v>
      </c>
      <c r="D31" s="77">
        <f>opl!D31</f>
        <v>150</v>
      </c>
      <c r="E31" s="11"/>
      <c r="F31" s="11"/>
      <c r="G31" s="11"/>
      <c r="H31" s="13"/>
      <c r="I31" s="13"/>
      <c r="J31" s="13"/>
      <c r="K31" s="13"/>
      <c r="L31" s="13"/>
      <c r="M31" s="13"/>
      <c r="N31" s="27"/>
    </row>
    <row r="32" spans="1:14" ht="15.75">
      <c r="A32" s="17">
        <f>opl!A32</f>
        <v>24</v>
      </c>
      <c r="B32" s="77">
        <f>opl!B32</f>
        <v>103</v>
      </c>
      <c r="C32" s="78">
        <f>opl!C32</f>
        <v>1.7</v>
      </c>
      <c r="D32" s="77">
        <f>opl!D32</f>
        <v>190</v>
      </c>
      <c r="E32" s="11"/>
      <c r="F32" s="11"/>
      <c r="G32" s="11"/>
      <c r="H32" s="13"/>
      <c r="I32" s="13"/>
      <c r="J32" s="13"/>
      <c r="K32" s="13"/>
      <c r="L32" s="13"/>
      <c r="M32" s="13"/>
      <c r="N32" s="27"/>
    </row>
    <row r="33" spans="1:14" ht="15.75">
      <c r="A33" s="17">
        <f>opl!A33</f>
        <v>25</v>
      </c>
      <c r="B33" s="77">
        <f>opl!B33</f>
        <v>95</v>
      </c>
      <c r="C33" s="78">
        <f>opl!C33</f>
        <v>1.5</v>
      </c>
      <c r="D33" s="77">
        <f>opl!D33</f>
        <v>170</v>
      </c>
      <c r="E33" s="11"/>
      <c r="F33" s="11"/>
      <c r="G33" s="11"/>
      <c r="H33" s="13"/>
      <c r="I33" s="13"/>
      <c r="J33" s="13"/>
      <c r="K33" s="13"/>
      <c r="L33" s="13"/>
      <c r="M33" s="13"/>
      <c r="N33" s="27"/>
    </row>
    <row r="34" spans="1:14" ht="15.75">
      <c r="A34" s="17">
        <f>opl!A34</f>
        <v>26</v>
      </c>
      <c r="B34" s="77">
        <f>opl!B34</f>
        <v>107</v>
      </c>
      <c r="C34" s="78">
        <f>opl!C34</f>
        <v>1.9</v>
      </c>
      <c r="D34" s="77">
        <f>opl!D34</f>
        <v>210</v>
      </c>
      <c r="E34" s="11"/>
      <c r="F34" s="11"/>
      <c r="G34" s="11"/>
      <c r="H34" s="13"/>
      <c r="I34" s="13"/>
      <c r="J34" s="13"/>
      <c r="K34" s="13"/>
      <c r="L34" s="13"/>
      <c r="M34" s="13"/>
      <c r="N34" s="27"/>
    </row>
    <row r="35" spans="1:14" ht="15.75">
      <c r="A35" s="17">
        <f>opl!A35</f>
        <v>27</v>
      </c>
      <c r="B35" s="77">
        <f>opl!B35</f>
        <v>99</v>
      </c>
      <c r="C35" s="78">
        <f>opl!C35</f>
        <v>1.6</v>
      </c>
      <c r="D35" s="77">
        <f>opl!D35</f>
        <v>180</v>
      </c>
      <c r="E35" s="11"/>
      <c r="F35" s="11"/>
      <c r="G35" s="11"/>
      <c r="H35" s="13"/>
      <c r="I35" s="13"/>
      <c r="J35" s="13"/>
      <c r="K35" s="13"/>
      <c r="L35" s="13"/>
      <c r="M35" s="13"/>
      <c r="N35" s="27"/>
    </row>
    <row r="36" spans="1:14" ht="15.75">
      <c r="A36" s="17">
        <f>opl!A36</f>
        <v>28</v>
      </c>
      <c r="B36" s="77">
        <f>opl!B36</f>
        <v>111</v>
      </c>
      <c r="C36" s="78">
        <f>opl!C36</f>
        <v>2</v>
      </c>
      <c r="D36" s="77">
        <f>opl!D36</f>
        <v>220</v>
      </c>
      <c r="E36" s="11"/>
      <c r="F36" s="11"/>
      <c r="G36" s="11"/>
      <c r="H36" s="13"/>
      <c r="I36" s="13"/>
      <c r="J36" s="13"/>
      <c r="K36" s="13"/>
      <c r="L36" s="13"/>
      <c r="M36" s="13"/>
      <c r="N36" s="27"/>
    </row>
    <row r="37" spans="1:14" ht="15.75">
      <c r="A37" s="17">
        <f>opl!A37</f>
        <v>29</v>
      </c>
      <c r="B37" s="77">
        <f>opl!B37</f>
        <v>103</v>
      </c>
      <c r="C37" s="78">
        <f>opl!C37</f>
        <v>1.7</v>
      </c>
      <c r="D37" s="77">
        <f>opl!D37</f>
        <v>190</v>
      </c>
      <c r="E37" s="11"/>
      <c r="F37" s="11"/>
      <c r="G37" s="11"/>
      <c r="H37" s="13"/>
      <c r="I37" s="13"/>
      <c r="J37" s="13"/>
      <c r="K37" s="13"/>
      <c r="L37" s="13"/>
      <c r="M37" s="13"/>
      <c r="N37" s="27"/>
    </row>
    <row r="38" spans="1:14" ht="15.75">
      <c r="A38" s="17">
        <f>opl!A38</f>
        <v>30</v>
      </c>
      <c r="B38" s="77">
        <f>opl!B38</f>
        <v>115</v>
      </c>
      <c r="C38" s="78">
        <f>opl!C38</f>
        <v>2.1</v>
      </c>
      <c r="D38" s="77">
        <f>opl!D38</f>
        <v>230</v>
      </c>
      <c r="E38" s="11"/>
      <c r="F38" s="11"/>
      <c r="G38" s="11"/>
      <c r="H38" s="13"/>
      <c r="I38" s="13"/>
      <c r="J38" s="13"/>
      <c r="K38" s="13"/>
      <c r="L38" s="13"/>
      <c r="M38" s="13"/>
      <c r="N38" s="27"/>
    </row>
    <row r="39" spans="1:14" ht="15.75">
      <c r="A39" s="17">
        <f>opl!A39</f>
        <v>31</v>
      </c>
      <c r="B39" s="77">
        <f>opl!B39</f>
        <v>107</v>
      </c>
      <c r="C39" s="78">
        <f>opl!C39</f>
        <v>1.9</v>
      </c>
      <c r="D39" s="77">
        <f>opl!D39</f>
        <v>210</v>
      </c>
      <c r="E39" s="11"/>
      <c r="F39" s="11"/>
      <c r="G39" s="11"/>
      <c r="H39" s="13"/>
      <c r="I39" s="13"/>
      <c r="J39" s="13"/>
      <c r="K39" s="13"/>
      <c r="L39" s="13"/>
      <c r="M39" s="13"/>
      <c r="N39" s="27"/>
    </row>
    <row r="40" spans="1:14" ht="15.75">
      <c r="A40" s="17">
        <f>opl!A40</f>
        <v>32</v>
      </c>
      <c r="B40" s="77">
        <f>opl!B40</f>
        <v>119</v>
      </c>
      <c r="C40" s="78">
        <f>opl!C40</f>
        <v>2.3</v>
      </c>
      <c r="D40" s="77">
        <f>opl!D40</f>
        <v>250</v>
      </c>
      <c r="E40" s="11"/>
      <c r="F40" s="11"/>
      <c r="G40" s="11"/>
      <c r="H40" s="13"/>
      <c r="I40" s="13"/>
      <c r="J40" s="13"/>
      <c r="K40" s="13"/>
      <c r="L40" s="13"/>
      <c r="M40" s="13"/>
      <c r="N40" s="27"/>
    </row>
    <row r="41" spans="1:14" ht="15.75">
      <c r="A41" s="17">
        <f>opl!A41</f>
        <v>33</v>
      </c>
      <c r="B41" s="77">
        <f>opl!B41</f>
        <v>111</v>
      </c>
      <c r="C41" s="78">
        <f>opl!C41</f>
        <v>2</v>
      </c>
      <c r="D41" s="77">
        <f>opl!D41</f>
        <v>220</v>
      </c>
      <c r="E41" s="11"/>
      <c r="F41" s="11"/>
      <c r="G41" s="11"/>
      <c r="H41" s="13"/>
      <c r="I41" s="13"/>
      <c r="J41" s="13"/>
      <c r="K41" s="13"/>
      <c r="L41" s="13"/>
      <c r="M41" s="13"/>
      <c r="N41" s="27"/>
    </row>
    <row r="42" spans="1:14" ht="15.75">
      <c r="A42" s="17">
        <f>opl!A42</f>
        <v>34</v>
      </c>
      <c r="B42" s="77">
        <f>opl!B42</f>
        <v>123</v>
      </c>
      <c r="C42" s="78">
        <f>opl!C42</f>
        <v>2.4</v>
      </c>
      <c r="D42" s="77">
        <f>opl!D42</f>
        <v>260</v>
      </c>
      <c r="E42" s="11"/>
      <c r="F42" s="11"/>
      <c r="G42" s="11"/>
      <c r="H42" s="13"/>
      <c r="I42" s="13"/>
      <c r="J42" s="13"/>
      <c r="K42" s="13"/>
      <c r="L42" s="13"/>
      <c r="M42" s="13"/>
      <c r="N42" s="27"/>
    </row>
    <row r="43" spans="1:14" ht="15.75">
      <c r="A43" s="17">
        <f>opl!A43</f>
        <v>35</v>
      </c>
      <c r="B43" s="77">
        <f>opl!B43</f>
        <v>115</v>
      </c>
      <c r="C43" s="78">
        <f>opl!C43</f>
        <v>2.1</v>
      </c>
      <c r="D43" s="77">
        <f>opl!D43</f>
        <v>230</v>
      </c>
      <c r="E43" s="11"/>
      <c r="F43" s="11"/>
      <c r="G43" s="11"/>
      <c r="H43" s="13"/>
      <c r="I43" s="13"/>
      <c r="J43" s="13"/>
      <c r="K43" s="13"/>
      <c r="L43" s="13"/>
      <c r="M43" s="13"/>
      <c r="N43" s="27"/>
    </row>
    <row r="44" spans="1:14" ht="15.75">
      <c r="A44" s="17">
        <f>opl!A44</f>
        <v>36</v>
      </c>
      <c r="B44" s="77">
        <f>opl!B44</f>
        <v>127</v>
      </c>
      <c r="C44" s="78">
        <f>opl!C44</f>
        <v>2.6</v>
      </c>
      <c r="D44" s="77">
        <f>opl!D44</f>
        <v>290</v>
      </c>
      <c r="E44" s="11"/>
      <c r="F44" s="11"/>
      <c r="G44" s="11"/>
      <c r="H44" s="13"/>
      <c r="I44" s="13"/>
      <c r="J44" s="13"/>
      <c r="K44" s="13"/>
      <c r="L44" s="13"/>
      <c r="M44" s="13"/>
      <c r="N44" s="27"/>
    </row>
    <row r="45" spans="1:14" ht="15.75">
      <c r="A45" s="17">
        <f>opl!A45</f>
        <v>37</v>
      </c>
      <c r="B45" s="77">
        <f>opl!B45</f>
        <v>119</v>
      </c>
      <c r="C45" s="78">
        <f>opl!C45</f>
        <v>2.3</v>
      </c>
      <c r="D45" s="77">
        <f>opl!D45</f>
        <v>250</v>
      </c>
      <c r="E45" s="11"/>
      <c r="F45" s="11"/>
      <c r="G45" s="11"/>
      <c r="H45" s="2"/>
      <c r="I45" s="13"/>
      <c r="J45" s="13"/>
      <c r="K45" s="13"/>
      <c r="L45" s="13"/>
      <c r="M45" s="13"/>
      <c r="N45" s="27"/>
    </row>
    <row r="46" spans="1:50" ht="15.75">
      <c r="A46" s="17">
        <f>opl!A46</f>
        <v>38</v>
      </c>
      <c r="B46" s="77">
        <f>opl!B46</f>
        <v>131</v>
      </c>
      <c r="C46" s="78">
        <f>opl!C46</f>
        <v>2.7</v>
      </c>
      <c r="D46" s="77">
        <f>opl!D46</f>
        <v>300</v>
      </c>
      <c r="E46" s="15"/>
      <c r="F46" s="11"/>
      <c r="G46" s="11"/>
      <c r="J46" s="15"/>
      <c r="K46" s="15"/>
      <c r="L46" s="15"/>
      <c r="M46" s="15"/>
      <c r="N46" s="15"/>
      <c r="O46" s="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15" ht="15.75">
      <c r="A47" s="17">
        <f>opl!A47</f>
        <v>39</v>
      </c>
      <c r="B47" s="77">
        <f>opl!B47</f>
        <v>123</v>
      </c>
      <c r="C47" s="78">
        <f>opl!C47</f>
        <v>2.4</v>
      </c>
      <c r="D47" s="77">
        <f>opl!D47</f>
        <v>260</v>
      </c>
      <c r="E47" s="15"/>
      <c r="F47" s="15"/>
      <c r="G47" s="15"/>
      <c r="J47" s="15"/>
      <c r="K47" s="15"/>
      <c r="L47" s="15"/>
      <c r="M47" s="15"/>
      <c r="N47" s="15"/>
      <c r="O47" s="9"/>
    </row>
    <row r="48" spans="1:14" ht="15.75">
      <c r="A48" s="17">
        <f>opl!A48</f>
        <v>40</v>
      </c>
      <c r="B48" s="77">
        <f>opl!B48</f>
        <v>135</v>
      </c>
      <c r="C48" s="78">
        <f>opl!C48</f>
        <v>2.9</v>
      </c>
      <c r="D48" s="77">
        <f>opl!D48</f>
        <v>320</v>
      </c>
      <c r="E48" s="15"/>
      <c r="F48" s="15"/>
      <c r="G48" s="15"/>
      <c r="J48" s="15"/>
      <c r="K48" s="15"/>
      <c r="L48" s="15"/>
      <c r="M48" s="15"/>
      <c r="N48" s="15"/>
    </row>
    <row r="49" spans="3:14" ht="12.75">
      <c r="C49"/>
      <c r="D49"/>
      <c r="E49" s="15"/>
      <c r="F49" s="15"/>
      <c r="G49" s="15"/>
      <c r="J49" s="15"/>
      <c r="K49" s="15"/>
      <c r="L49" s="15"/>
      <c r="M49" s="15"/>
      <c r="N49" s="15"/>
    </row>
    <row r="50" spans="3:14" ht="12.75">
      <c r="C50"/>
      <c r="D50"/>
      <c r="E50" s="15"/>
      <c r="F50" s="15"/>
      <c r="G50" s="15"/>
      <c r="J50" s="15"/>
      <c r="K50" s="15"/>
      <c r="L50" s="15"/>
      <c r="M50" s="15"/>
      <c r="N50" s="15"/>
    </row>
    <row r="51" spans="3:14" ht="12.75">
      <c r="C51"/>
      <c r="D51"/>
      <c r="E51" s="15"/>
      <c r="F51" s="15"/>
      <c r="G51" s="15"/>
      <c r="J51" s="15"/>
      <c r="K51" s="15"/>
      <c r="L51" s="15"/>
      <c r="M51" s="15"/>
      <c r="N51" s="15"/>
    </row>
    <row r="52" spans="3:14" ht="12.75">
      <c r="C52"/>
      <c r="D52"/>
      <c r="E52" s="15"/>
      <c r="F52" s="15"/>
      <c r="G52" s="15"/>
      <c r="J52" s="15"/>
      <c r="K52" s="15"/>
      <c r="L52" s="15"/>
      <c r="M52" s="15"/>
      <c r="N52" s="15"/>
    </row>
    <row r="53" spans="3:14" ht="12.75">
      <c r="C53"/>
      <c r="D53"/>
      <c r="E53" s="15"/>
      <c r="F53" s="15"/>
      <c r="G53" s="15"/>
      <c r="J53" s="15"/>
      <c r="K53" s="15"/>
      <c r="L53" s="15"/>
      <c r="M53" s="15"/>
      <c r="N53" s="15"/>
    </row>
    <row r="54" spans="3:14" ht="12.75">
      <c r="C54"/>
      <c r="D54"/>
      <c r="E54" s="15"/>
      <c r="F54" s="15"/>
      <c r="G54" s="15"/>
      <c r="J54" s="15"/>
      <c r="K54" s="15"/>
      <c r="L54" s="15"/>
      <c r="M54" s="15"/>
      <c r="N54" s="15"/>
    </row>
    <row r="55" spans="3:14" ht="12.75">
      <c r="C55"/>
      <c r="D55"/>
      <c r="E55" s="15"/>
      <c r="F55" s="15"/>
      <c r="G55" s="15"/>
      <c r="J55" s="15"/>
      <c r="K55" s="15"/>
      <c r="L55" s="15"/>
      <c r="M55" s="15"/>
      <c r="N55" s="15"/>
    </row>
    <row r="56" spans="3:14" ht="12.75">
      <c r="C56"/>
      <c r="D56"/>
      <c r="E56" s="15"/>
      <c r="F56" s="15"/>
      <c r="G56" s="15"/>
      <c r="J56" s="15"/>
      <c r="K56" s="15"/>
      <c r="L56" s="15"/>
      <c r="M56" s="15"/>
      <c r="N56" s="15"/>
    </row>
    <row r="57" spans="1:14" ht="12.75">
      <c r="A57" s="11"/>
      <c r="B57" s="11"/>
      <c r="C57" s="15"/>
      <c r="D57" s="15"/>
      <c r="E57" s="15"/>
      <c r="F57" s="15"/>
      <c r="G57" s="15"/>
      <c r="J57" s="15"/>
      <c r="K57" s="15"/>
      <c r="L57" s="15"/>
      <c r="M57" s="15"/>
      <c r="N57" s="15"/>
    </row>
    <row r="58" spans="1:14" ht="12.75">
      <c r="A58" s="11"/>
      <c r="B58" s="11"/>
      <c r="C58" s="15"/>
      <c r="D58" s="15"/>
      <c r="E58" s="15"/>
      <c r="F58" s="15"/>
      <c r="G58" s="15"/>
      <c r="J58" s="15"/>
      <c r="K58" s="15"/>
      <c r="L58" s="15"/>
      <c r="M58" s="15"/>
      <c r="N58" s="15"/>
    </row>
    <row r="59" spans="1:14" ht="12.75">
      <c r="A59" s="11"/>
      <c r="B59" s="11"/>
      <c r="C59" s="15"/>
      <c r="D59" s="15"/>
      <c r="E59" s="15"/>
      <c r="F59" s="15"/>
      <c r="G59" s="15"/>
      <c r="J59" s="15"/>
      <c r="K59" s="15"/>
      <c r="L59" s="15"/>
      <c r="M59" s="15"/>
      <c r="N59" s="15"/>
    </row>
    <row r="60" spans="1:14" ht="12.75">
      <c r="A60" s="11"/>
      <c r="B60" s="11"/>
      <c r="C60" s="15"/>
      <c r="D60" s="15"/>
      <c r="E60" s="15"/>
      <c r="F60" s="15"/>
      <c r="G60" s="15"/>
      <c r="J60" s="15"/>
      <c r="K60" s="15"/>
      <c r="L60" s="15"/>
      <c r="M60" s="15"/>
      <c r="N60" s="15"/>
    </row>
    <row r="61" spans="1:14" ht="12.75">
      <c r="A61" s="11"/>
      <c r="B61" s="11"/>
      <c r="C61" s="15"/>
      <c r="D61" s="15"/>
      <c r="E61" s="15"/>
      <c r="F61" s="15"/>
      <c r="G61" s="15"/>
      <c r="J61" s="15"/>
      <c r="K61" s="15"/>
      <c r="L61" s="15"/>
      <c r="M61" s="15"/>
      <c r="N61" s="15"/>
    </row>
    <row r="62" spans="1:14" ht="12.75">
      <c r="A62" s="11"/>
      <c r="B62" s="11"/>
      <c r="C62" s="15"/>
      <c r="D62" s="15"/>
      <c r="E62" s="15"/>
      <c r="F62" s="15"/>
      <c r="G62" s="15"/>
      <c r="J62" s="15"/>
      <c r="K62" s="15"/>
      <c r="L62" s="15"/>
      <c r="M62" s="15"/>
      <c r="N62" s="15"/>
    </row>
    <row r="63" spans="1:14" ht="12.75">
      <c r="A63" s="11"/>
      <c r="B63" s="11"/>
      <c r="C63" s="15"/>
      <c r="D63" s="15"/>
      <c r="E63" s="15"/>
      <c r="F63" s="15"/>
      <c r="G63" s="15"/>
      <c r="J63" s="15"/>
      <c r="K63" s="15"/>
      <c r="L63" s="15"/>
      <c r="M63" s="15"/>
      <c r="N63" s="15"/>
    </row>
    <row r="64" spans="1:14" ht="12.75">
      <c r="A64" s="11"/>
      <c r="B64" s="11"/>
      <c r="C64" s="15"/>
      <c r="D64" s="15"/>
      <c r="E64" s="15"/>
      <c r="F64" s="15"/>
      <c r="G64" s="15"/>
      <c r="J64" s="15"/>
      <c r="K64" s="15"/>
      <c r="L64" s="15"/>
      <c r="M64" s="15"/>
      <c r="N64" s="15"/>
    </row>
    <row r="65" spans="1:14" ht="12.75">
      <c r="A65" s="11"/>
      <c r="B65" s="11"/>
      <c r="C65" s="15"/>
      <c r="D65" s="15"/>
      <c r="E65" s="15"/>
      <c r="F65" s="15"/>
      <c r="G65" s="15"/>
      <c r="J65" s="15"/>
      <c r="K65" s="15"/>
      <c r="L65" s="15"/>
      <c r="M65" s="15"/>
      <c r="N65" s="15"/>
    </row>
    <row r="66" spans="1:15" ht="12.75">
      <c r="A66" s="11"/>
      <c r="B66" s="11"/>
      <c r="C66" s="15"/>
      <c r="D66" s="15"/>
      <c r="E66" s="15"/>
      <c r="F66" s="15"/>
      <c r="G66" s="15"/>
      <c r="J66" s="15"/>
      <c r="K66" s="15"/>
      <c r="L66" s="15"/>
      <c r="M66" s="15"/>
      <c r="N66" s="15"/>
      <c r="O66" s="5"/>
    </row>
    <row r="67" spans="1:14" ht="12.75">
      <c r="A67" s="11"/>
      <c r="B67" s="11"/>
      <c r="C67" s="15"/>
      <c r="D67" s="15"/>
      <c r="E67" s="15"/>
      <c r="F67" s="15"/>
      <c r="G67" s="15"/>
      <c r="J67" s="15"/>
      <c r="K67" s="15"/>
      <c r="L67" s="15"/>
      <c r="M67" s="15"/>
      <c r="N67" s="15"/>
    </row>
    <row r="68" spans="1:14" ht="12.75">
      <c r="A68" s="11"/>
      <c r="B68" s="11"/>
      <c r="C68" s="15"/>
      <c r="D68" s="15"/>
      <c r="E68" s="15"/>
      <c r="F68" s="15"/>
      <c r="G68" s="15"/>
      <c r="J68" s="15"/>
      <c r="K68" s="15"/>
      <c r="L68" s="15"/>
      <c r="M68" s="15"/>
      <c r="N68" s="15"/>
    </row>
    <row r="69" spans="1:14" ht="12.75">
      <c r="A69" s="11"/>
      <c r="B69" s="11"/>
      <c r="C69" s="15"/>
      <c r="D69" s="15"/>
      <c r="E69" s="15"/>
      <c r="F69" s="15"/>
      <c r="G69" s="15"/>
      <c r="J69" s="15"/>
      <c r="K69" s="15"/>
      <c r="L69" s="15"/>
      <c r="M69" s="15"/>
      <c r="N69" s="15"/>
    </row>
    <row r="70" spans="1:14" ht="12.75">
      <c r="A70" s="11"/>
      <c r="B70" s="11"/>
      <c r="C70" s="15"/>
      <c r="D70" s="15"/>
      <c r="E70" s="15"/>
      <c r="F70" s="15"/>
      <c r="G70" s="15"/>
      <c r="J70" s="15"/>
      <c r="K70" s="15"/>
      <c r="L70" s="15"/>
      <c r="M70" s="15"/>
      <c r="N70" s="15"/>
    </row>
    <row r="71" spans="1:14" ht="12.75">
      <c r="A71" s="11"/>
      <c r="B71" s="11"/>
      <c r="C71" s="15"/>
      <c r="D71" s="15"/>
      <c r="E71" s="15"/>
      <c r="F71" s="15"/>
      <c r="G71" s="15"/>
      <c r="J71" s="15"/>
      <c r="K71" s="15"/>
      <c r="L71" s="15"/>
      <c r="M71" s="15"/>
      <c r="N71" s="15"/>
    </row>
    <row r="72" spans="1:14" ht="12.75">
      <c r="A72" s="11"/>
      <c r="B72" s="11"/>
      <c r="C72" s="15"/>
      <c r="D72" s="15"/>
      <c r="E72" s="15"/>
      <c r="F72" s="15"/>
      <c r="G72" s="15"/>
      <c r="J72" s="15"/>
      <c r="K72" s="15"/>
      <c r="L72" s="15"/>
      <c r="M72" s="15"/>
      <c r="N72" s="15"/>
    </row>
    <row r="73" spans="1:14" ht="12.75">
      <c r="A73" s="11"/>
      <c r="B73" s="11"/>
      <c r="C73" s="15"/>
      <c r="D73" s="15"/>
      <c r="E73" s="15"/>
      <c r="F73" s="15"/>
      <c r="G73" s="15"/>
      <c r="J73" s="15"/>
      <c r="K73" s="15"/>
      <c r="L73" s="15"/>
      <c r="M73" s="15"/>
      <c r="N73" s="15"/>
    </row>
    <row r="74" spans="1:14" ht="12.75">
      <c r="A74" s="11"/>
      <c r="B74" s="11"/>
      <c r="C74" s="15"/>
      <c r="D74" s="15"/>
      <c r="E74" s="15"/>
      <c r="F74" s="15"/>
      <c r="G74" s="15"/>
      <c r="J74" s="15"/>
      <c r="K74" s="15"/>
      <c r="L74" s="15"/>
      <c r="M74" s="15"/>
      <c r="N74" s="15"/>
    </row>
    <row r="75" spans="1:14" ht="12.75">
      <c r="A75" s="11"/>
      <c r="B75" s="11"/>
      <c r="C75" s="15"/>
      <c r="D75" s="15"/>
      <c r="E75" s="15"/>
      <c r="F75" s="15"/>
      <c r="G75" s="15"/>
      <c r="J75" s="15"/>
      <c r="K75" s="15"/>
      <c r="L75" s="15"/>
      <c r="M75" s="15"/>
      <c r="N75" s="15"/>
    </row>
    <row r="76" spans="1:14" ht="12.75">
      <c r="A76" s="11"/>
      <c r="B76" s="11"/>
      <c r="C76" s="15"/>
      <c r="D76" s="15"/>
      <c r="E76" s="15"/>
      <c r="F76" s="15"/>
      <c r="G76" s="15"/>
      <c r="J76" s="15"/>
      <c r="K76" s="15"/>
      <c r="L76" s="15"/>
      <c r="M76" s="15"/>
      <c r="N76" s="15"/>
    </row>
    <row r="77" spans="1:14" ht="12.75">
      <c r="A77" s="11"/>
      <c r="B77" s="11"/>
      <c r="C77" s="15"/>
      <c r="D77" s="15"/>
      <c r="E77" s="15"/>
      <c r="F77" s="15"/>
      <c r="G77" s="15"/>
      <c r="J77" s="15"/>
      <c r="K77" s="15"/>
      <c r="L77" s="15"/>
      <c r="M77" s="15"/>
      <c r="N77" s="15"/>
    </row>
    <row r="78" spans="1:15" ht="12.75">
      <c r="A78" s="11"/>
      <c r="B78" s="11"/>
      <c r="C78" s="15"/>
      <c r="D78" s="15"/>
      <c r="E78" s="15"/>
      <c r="F78" s="15"/>
      <c r="G78" s="15"/>
      <c r="J78" s="15"/>
      <c r="K78" s="15"/>
      <c r="L78" s="15"/>
      <c r="M78" s="15"/>
      <c r="N78" s="15"/>
      <c r="O78" s="5"/>
    </row>
    <row r="79" spans="1:15" ht="12.75">
      <c r="A79" s="11"/>
      <c r="B79" s="11"/>
      <c r="C79" s="15"/>
      <c r="D79" s="15"/>
      <c r="E79" s="15"/>
      <c r="F79" s="15"/>
      <c r="G79" s="15"/>
      <c r="J79" s="15"/>
      <c r="K79" s="15"/>
      <c r="L79" s="15"/>
      <c r="M79" s="15"/>
      <c r="N79" s="15"/>
      <c r="O79" s="5"/>
    </row>
    <row r="80" spans="1:15" ht="12.75">
      <c r="A80" s="11"/>
      <c r="B80" s="11"/>
      <c r="C80" s="15"/>
      <c r="D80" s="15"/>
      <c r="E80" s="15"/>
      <c r="F80" s="15"/>
      <c r="G80" s="15"/>
      <c r="J80" s="15"/>
      <c r="K80" s="15"/>
      <c r="L80" s="15"/>
      <c r="M80" s="15"/>
      <c r="N80" s="15"/>
      <c r="O80" s="5"/>
    </row>
    <row r="81" spans="1:15" ht="12.75">
      <c r="A81" s="11"/>
      <c r="B81" s="11"/>
      <c r="C81" s="15"/>
      <c r="D81" s="15"/>
      <c r="E81" s="15"/>
      <c r="F81" s="15"/>
      <c r="G81" s="15"/>
      <c r="J81" s="15"/>
      <c r="K81" s="15"/>
      <c r="L81" s="15"/>
      <c r="M81" s="15"/>
      <c r="N81" s="15"/>
      <c r="O81" s="5"/>
    </row>
    <row r="82" spans="1:15" ht="12.75">
      <c r="A82" s="11"/>
      <c r="B82" s="11"/>
      <c r="C82" s="15"/>
      <c r="D82" s="15"/>
      <c r="E82" s="15"/>
      <c r="F82" s="15"/>
      <c r="G82" s="15"/>
      <c r="J82" s="15"/>
      <c r="K82" s="15"/>
      <c r="L82" s="15"/>
      <c r="M82" s="15"/>
      <c r="N82" s="15"/>
      <c r="O82" s="5"/>
    </row>
    <row r="83" spans="1:15" ht="12.75">
      <c r="A83" s="11"/>
      <c r="B83" s="11"/>
      <c r="C83" s="15"/>
      <c r="D83" s="15"/>
      <c r="E83" s="15"/>
      <c r="F83" s="15"/>
      <c r="G83" s="15"/>
      <c r="J83" s="15"/>
      <c r="K83" s="15"/>
      <c r="L83" s="15"/>
      <c r="M83" s="15"/>
      <c r="N83" s="15"/>
      <c r="O83" s="5"/>
    </row>
    <row r="84" spans="1:15" ht="12.75">
      <c r="A84" s="11"/>
      <c r="B84" s="11"/>
      <c r="C84" s="15"/>
      <c r="D84" s="15"/>
      <c r="E84" s="15"/>
      <c r="F84" s="15"/>
      <c r="G84" s="15"/>
      <c r="J84" s="15"/>
      <c r="K84" s="15"/>
      <c r="L84" s="15"/>
      <c r="M84" s="15"/>
      <c r="N84" s="15"/>
      <c r="O84" s="5"/>
    </row>
    <row r="85" spans="1:15" ht="12.75">
      <c r="A85" s="11"/>
      <c r="B85" s="11"/>
      <c r="C85" s="15"/>
      <c r="D85" s="15"/>
      <c r="E85" s="15"/>
      <c r="F85" s="15"/>
      <c r="G85" s="15"/>
      <c r="J85" s="15"/>
      <c r="K85" s="15"/>
      <c r="L85" s="15"/>
      <c r="M85" s="15"/>
      <c r="N85" s="15"/>
      <c r="O85" s="5"/>
    </row>
    <row r="86" spans="10:15" ht="12.75">
      <c r="J86" s="15"/>
      <c r="K86" s="15"/>
      <c r="L86" s="15"/>
      <c r="M86" s="15"/>
      <c r="N86" s="15"/>
      <c r="O86" s="5"/>
    </row>
    <row r="87" spans="10:15" ht="12.75">
      <c r="J87" s="15"/>
      <c r="K87" s="15"/>
      <c r="L87" s="15"/>
      <c r="M87" s="15"/>
      <c r="N87" s="15"/>
      <c r="O87" s="5"/>
    </row>
    <row r="88" spans="10:15" ht="12.75">
      <c r="J88" s="15"/>
      <c r="K88" s="15"/>
      <c r="L88" s="15"/>
      <c r="M88" s="15"/>
      <c r="N88" s="15"/>
      <c r="O88" s="5"/>
    </row>
    <row r="89" spans="10:16" ht="15">
      <c r="J89" s="15"/>
      <c r="K89" s="15"/>
      <c r="L89" s="15"/>
      <c r="M89" s="15"/>
      <c r="N89" s="15"/>
      <c r="O89" s="5"/>
      <c r="P89" s="2"/>
    </row>
    <row r="90" spans="10:15" ht="12.75">
      <c r="J90" s="15"/>
      <c r="K90" s="15"/>
      <c r="L90" s="15"/>
      <c r="M90" s="15"/>
      <c r="N90" s="15"/>
      <c r="O90" s="5"/>
    </row>
    <row r="91" spans="10:15" ht="12.75">
      <c r="J91" s="15"/>
      <c r="K91" s="15"/>
      <c r="L91" s="15"/>
      <c r="M91" s="15"/>
      <c r="N91" s="15"/>
      <c r="O91" s="5"/>
    </row>
    <row r="92" spans="10:15" ht="12.75">
      <c r="J92" s="15"/>
      <c r="K92" s="15"/>
      <c r="L92" s="15"/>
      <c r="M92" s="15"/>
      <c r="N92" s="15"/>
      <c r="O92" s="5"/>
    </row>
    <row r="93" spans="10:15" ht="12.75">
      <c r="J93" s="15"/>
      <c r="K93" s="15"/>
      <c r="L93" s="15"/>
      <c r="M93" s="15"/>
      <c r="N93" s="15"/>
      <c r="O93" s="5"/>
    </row>
    <row r="94" spans="10:15" ht="12.75">
      <c r="J94" s="15"/>
      <c r="K94" s="15"/>
      <c r="L94" s="15"/>
      <c r="M94" s="15"/>
      <c r="N94" s="15"/>
      <c r="O94" s="5"/>
    </row>
    <row r="95" spans="10:15" ht="12.75">
      <c r="J95" s="15"/>
      <c r="K95" s="15"/>
      <c r="L95" s="15"/>
      <c r="M95" s="15"/>
      <c r="N95" s="15"/>
      <c r="O95" s="5"/>
    </row>
    <row r="96" spans="10:14" ht="12.75">
      <c r="J96" s="15"/>
      <c r="K96" s="15"/>
      <c r="L96" s="15"/>
      <c r="M96" s="15"/>
      <c r="N96" s="15"/>
    </row>
    <row r="97" spans="10:14" ht="12.75">
      <c r="J97" s="15"/>
      <c r="K97" s="15"/>
      <c r="L97" s="15"/>
      <c r="M97" s="15"/>
      <c r="N97" s="15"/>
    </row>
    <row r="98" spans="10:14" ht="12.75">
      <c r="J98" s="15"/>
      <c r="K98" s="15"/>
      <c r="L98" s="15"/>
      <c r="M98" s="15"/>
      <c r="N98" s="15"/>
    </row>
    <row r="99" spans="10:14" ht="12.75">
      <c r="J99" s="15"/>
      <c r="K99" s="15"/>
      <c r="L99" s="15"/>
      <c r="M99" s="15"/>
      <c r="N99" s="15"/>
    </row>
    <row r="100" spans="10:14" ht="12.75">
      <c r="J100" s="15"/>
      <c r="K100" s="15"/>
      <c r="L100" s="15"/>
      <c r="M100" s="15"/>
      <c r="N100" s="15"/>
    </row>
    <row r="101" spans="10:14" ht="12.75">
      <c r="J101" s="15"/>
      <c r="K101" s="15"/>
      <c r="L101" s="15"/>
      <c r="M101" s="15"/>
      <c r="N101" s="15"/>
    </row>
    <row r="102" spans="10:14" ht="12.75">
      <c r="J102" s="15"/>
      <c r="K102" s="15"/>
      <c r="L102" s="15"/>
      <c r="M102" s="15"/>
      <c r="N102" s="15"/>
    </row>
    <row r="103" spans="10:14" ht="12.75">
      <c r="J103" s="15"/>
      <c r="K103" s="15"/>
      <c r="L103" s="15"/>
      <c r="M103" s="15"/>
      <c r="N103" s="15"/>
    </row>
    <row r="104" spans="10:14" ht="12.75">
      <c r="J104" s="15"/>
      <c r="K104" s="15"/>
      <c r="L104" s="15"/>
      <c r="M104" s="15"/>
      <c r="N104" s="15"/>
    </row>
    <row r="105" spans="10:14" ht="12.75">
      <c r="J105" s="15"/>
      <c r="K105" s="15"/>
      <c r="L105" s="15"/>
      <c r="M105" s="15"/>
      <c r="N105" s="15"/>
    </row>
    <row r="106" spans="10:14" ht="12.75">
      <c r="J106" s="15"/>
      <c r="K106" s="15"/>
      <c r="L106" s="15"/>
      <c r="M106" s="15"/>
      <c r="N106" s="15"/>
    </row>
    <row r="107" spans="10:14" ht="12.75">
      <c r="J107" s="15"/>
      <c r="K107" s="15"/>
      <c r="L107" s="15"/>
      <c r="M107" s="15"/>
      <c r="N107" s="15"/>
    </row>
    <row r="108" spans="10:14" ht="12.75">
      <c r="J108" s="15"/>
      <c r="K108" s="15"/>
      <c r="L108" s="15"/>
      <c r="M108" s="15"/>
      <c r="N108" s="15"/>
    </row>
    <row r="109" spans="10:14" ht="12.75">
      <c r="J109" s="15"/>
      <c r="K109" s="15"/>
      <c r="L109" s="15"/>
      <c r="M109" s="15"/>
      <c r="N109" s="15"/>
    </row>
    <row r="110" spans="10:14" ht="12.75">
      <c r="J110" s="15"/>
      <c r="K110" s="15"/>
      <c r="L110" s="15"/>
      <c r="M110" s="15"/>
      <c r="N110" s="15"/>
    </row>
    <row r="111" spans="1:14" ht="15">
      <c r="A111" s="7"/>
      <c r="B111" s="2"/>
      <c r="C111" s="7"/>
      <c r="D111" s="2"/>
      <c r="E111" s="2"/>
      <c r="F111" s="2"/>
      <c r="G111" s="2"/>
      <c r="H111" s="2"/>
      <c r="I111" s="13"/>
      <c r="J111" s="13"/>
      <c r="K111" s="13"/>
      <c r="L111" s="13"/>
      <c r="M111" s="13"/>
      <c r="N111" s="15"/>
    </row>
    <row r="112" spans="1:14" ht="15">
      <c r="A112" s="7"/>
      <c r="B112" s="2"/>
      <c r="C112" s="7"/>
      <c r="D112" s="2"/>
      <c r="E112" s="2"/>
      <c r="F112" s="2"/>
      <c r="G112" s="2"/>
      <c r="H112" s="2"/>
      <c r="I112" s="13"/>
      <c r="J112" s="13"/>
      <c r="K112" s="13"/>
      <c r="L112" s="13"/>
      <c r="M112" s="13"/>
      <c r="N112" s="15"/>
    </row>
    <row r="113" spans="1:14" ht="15">
      <c r="A113" s="7"/>
      <c r="B113" s="2"/>
      <c r="C113" s="7"/>
      <c r="D113" s="2"/>
      <c r="E113" s="2"/>
      <c r="F113" s="2"/>
      <c r="G113" s="2"/>
      <c r="H113" s="2"/>
      <c r="I113" s="13"/>
      <c r="J113" s="13"/>
      <c r="K113" s="13"/>
      <c r="L113" s="13"/>
      <c r="M113" s="13"/>
      <c r="N113" s="15"/>
    </row>
    <row r="114" spans="1:14" ht="15">
      <c r="A114" s="7"/>
      <c r="B114" s="2"/>
      <c r="C114" s="7"/>
      <c r="D114" s="2"/>
      <c r="E114" s="2"/>
      <c r="F114" s="2"/>
      <c r="G114" s="2"/>
      <c r="H114" s="2"/>
      <c r="I114" s="13"/>
      <c r="J114" s="13"/>
      <c r="K114" s="13"/>
      <c r="L114" s="13"/>
      <c r="M114" s="13"/>
      <c r="N114" s="15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12"/>
      <c r="J115" s="12"/>
      <c r="K115" s="12"/>
      <c r="L115" s="12"/>
      <c r="M115" s="12"/>
      <c r="N115" s="15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12"/>
      <c r="J116" s="12"/>
      <c r="K116" s="12"/>
      <c r="L116" s="12"/>
      <c r="M116" s="12"/>
      <c r="N116" s="15"/>
    </row>
    <row r="117" spans="1:13" ht="12.75">
      <c r="A117" s="7"/>
      <c r="B117" s="7"/>
      <c r="C117" s="7"/>
      <c r="D117" s="7"/>
      <c r="E117" s="7"/>
      <c r="F117" s="7"/>
      <c r="G117" s="7"/>
      <c r="H117" s="7"/>
      <c r="I117" s="12"/>
      <c r="J117" s="7"/>
      <c r="K117" s="7"/>
      <c r="L117" s="7"/>
      <c r="M117" s="7"/>
    </row>
    <row r="118" spans="1:13" ht="12.75">
      <c r="A118" s="7"/>
      <c r="B118" s="7"/>
      <c r="C118" s="7"/>
      <c r="D118" s="7"/>
      <c r="E118" s="7"/>
      <c r="F118" s="7"/>
      <c r="G118" s="7"/>
      <c r="H118" s="7"/>
      <c r="I118" s="12"/>
      <c r="J118" s="7"/>
      <c r="K118" s="7"/>
      <c r="L118" s="7"/>
      <c r="M118" s="7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12"/>
      <c r="J119" s="7"/>
      <c r="K119" s="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12"/>
      <c r="J120" s="7"/>
      <c r="K120" s="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12"/>
      <c r="J121" s="7"/>
      <c r="K121" s="7"/>
      <c r="L121" s="7"/>
      <c r="M121" s="7"/>
    </row>
    <row r="122" spans="1:13" ht="12.75">
      <c r="A122" s="7"/>
      <c r="B122" s="7"/>
      <c r="C122" s="7"/>
      <c r="D122" s="7"/>
      <c r="E122" s="7"/>
      <c r="F122" s="7"/>
      <c r="G122" s="7"/>
      <c r="H122" s="7"/>
      <c r="I122" s="12"/>
      <c r="J122" s="7"/>
      <c r="K122" s="7"/>
      <c r="L122" s="7"/>
      <c r="M122" s="7"/>
    </row>
    <row r="123" spans="1:13" ht="12.75">
      <c r="A123" s="7"/>
      <c r="B123" s="7"/>
      <c r="C123" s="7"/>
      <c r="D123" s="7"/>
      <c r="E123" s="7"/>
      <c r="F123" s="7"/>
      <c r="G123" s="7"/>
      <c r="H123" s="7"/>
      <c r="I123" s="12"/>
      <c r="J123" s="7"/>
      <c r="K123" s="7"/>
      <c r="L123" s="7"/>
      <c r="M123" s="7"/>
    </row>
    <row r="124" spans="1:13" ht="12.75">
      <c r="A124" s="7"/>
      <c r="B124" s="7"/>
      <c r="C124" s="7"/>
      <c r="D124" s="7"/>
      <c r="E124" s="7"/>
      <c r="F124" s="7"/>
      <c r="G124" s="7"/>
      <c r="H124" s="7"/>
      <c r="I124" s="12"/>
      <c r="J124" s="7"/>
      <c r="K124" s="7"/>
      <c r="L124" s="7"/>
      <c r="M124" s="7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12"/>
      <c r="J125" s="7"/>
      <c r="K125" s="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12"/>
      <c r="J126" s="7"/>
      <c r="K126" s="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12"/>
      <c r="J127" s="7"/>
      <c r="K127" s="7"/>
      <c r="L127" s="7"/>
      <c r="M127" s="7"/>
    </row>
    <row r="128" spans="1:13" ht="12.75">
      <c r="A128" s="7"/>
      <c r="B128" s="7"/>
      <c r="C128" s="7"/>
      <c r="D128" s="7"/>
      <c r="E128" s="7"/>
      <c r="F128" s="7"/>
      <c r="G128" s="7"/>
      <c r="H128" s="7"/>
      <c r="I128" s="12"/>
      <c r="J128" s="7"/>
      <c r="K128" s="7"/>
      <c r="L128" s="7"/>
      <c r="M128" s="7"/>
    </row>
    <row r="129" spans="1:13" ht="12.75">
      <c r="A129" s="7"/>
      <c r="B129" s="7"/>
      <c r="C129" s="7"/>
      <c r="D129" s="7"/>
      <c r="E129" s="7"/>
      <c r="F129" s="7"/>
      <c r="G129" s="7"/>
      <c r="H129" s="7"/>
      <c r="I129" s="12"/>
      <c r="J129" s="7"/>
      <c r="K129" s="7"/>
      <c r="L129" s="7"/>
      <c r="M129" s="7"/>
    </row>
    <row r="130" spans="1:13" ht="12.75">
      <c r="A130" s="7"/>
      <c r="B130" s="7"/>
      <c r="C130" s="7"/>
      <c r="D130" s="7"/>
      <c r="E130" s="7"/>
      <c r="F130" s="7"/>
      <c r="G130" s="7"/>
      <c r="H130" s="7"/>
      <c r="I130" s="12"/>
      <c r="J130" s="7"/>
      <c r="K130" s="7"/>
      <c r="L130" s="7"/>
      <c r="M130" s="7"/>
    </row>
    <row r="131" spans="1:13" ht="12.75">
      <c r="A131" s="7"/>
      <c r="B131" s="7"/>
      <c r="C131" s="7"/>
      <c r="D131" s="7"/>
      <c r="E131" s="7"/>
      <c r="F131" s="7"/>
      <c r="G131" s="7"/>
      <c r="H131" s="7"/>
      <c r="I131" s="12"/>
      <c r="J131" s="7"/>
      <c r="K131" s="7"/>
      <c r="L131" s="7"/>
      <c r="M131" s="7"/>
    </row>
    <row r="132" spans="1:13" ht="12.75">
      <c r="A132" s="7"/>
      <c r="B132" s="7"/>
      <c r="C132" s="7"/>
      <c r="D132" s="7"/>
      <c r="E132" s="7"/>
      <c r="F132" s="7"/>
      <c r="G132" s="7"/>
      <c r="H132" s="7"/>
      <c r="I132" s="12"/>
      <c r="J132" s="7"/>
      <c r="K132" s="7"/>
      <c r="L132" s="7"/>
      <c r="M132" s="7"/>
    </row>
    <row r="133" spans="1:13" ht="12.75">
      <c r="A133" s="7"/>
      <c r="B133" s="7"/>
      <c r="C133" s="7"/>
      <c r="D133" s="7"/>
      <c r="E133" s="7"/>
      <c r="F133" s="7"/>
      <c r="G133" s="7"/>
      <c r="H133" s="7"/>
      <c r="I133" s="12"/>
      <c r="J133" s="7"/>
      <c r="K133" s="7"/>
      <c r="L133" s="7"/>
      <c r="M133" s="7"/>
    </row>
    <row r="134" spans="1:13" ht="12.75">
      <c r="A134" s="7"/>
      <c r="B134" s="7"/>
      <c r="C134" s="7"/>
      <c r="D134" s="7"/>
      <c r="E134" s="7"/>
      <c r="F134" s="7"/>
      <c r="G134" s="7"/>
      <c r="H134" s="7"/>
      <c r="I134" s="12"/>
      <c r="J134" s="7"/>
      <c r="K134" s="7"/>
      <c r="L134" s="7"/>
      <c r="M134" s="7"/>
    </row>
    <row r="135" spans="1:13" ht="12.75">
      <c r="A135" s="7"/>
      <c r="B135" s="7"/>
      <c r="C135" s="7"/>
      <c r="D135" s="7"/>
      <c r="E135" s="7"/>
      <c r="F135" s="7"/>
      <c r="G135" s="7"/>
      <c r="H135" s="7"/>
      <c r="I135" s="12"/>
      <c r="J135" s="7"/>
      <c r="K135" s="7"/>
      <c r="L135" s="7"/>
      <c r="M135" s="7"/>
    </row>
    <row r="136" spans="1:13" ht="12.75">
      <c r="A136" s="7"/>
      <c r="B136" s="7"/>
      <c r="C136" s="7"/>
      <c r="D136" s="7"/>
      <c r="E136" s="7"/>
      <c r="F136" s="7"/>
      <c r="G136" s="7"/>
      <c r="H136" s="7"/>
      <c r="I136" s="12"/>
      <c r="J136" s="7"/>
      <c r="K136" s="7"/>
      <c r="L136" s="7"/>
      <c r="M136" s="7"/>
    </row>
    <row r="137" spans="1:13" ht="12.75">
      <c r="A137" s="7"/>
      <c r="B137" s="7"/>
      <c r="C137" s="7"/>
      <c r="D137" s="7"/>
      <c r="E137" s="7"/>
      <c r="F137" s="7"/>
      <c r="G137" s="7"/>
      <c r="H137" s="7"/>
      <c r="I137" s="12"/>
      <c r="J137" s="7"/>
      <c r="K137" s="7"/>
      <c r="L137" s="7"/>
      <c r="M137" s="7"/>
    </row>
    <row r="138" spans="1:13" ht="12.75">
      <c r="A138" s="7"/>
      <c r="B138" s="7"/>
      <c r="C138" s="7"/>
      <c r="D138" s="7"/>
      <c r="E138" s="7"/>
      <c r="F138" s="7"/>
      <c r="G138" s="7"/>
      <c r="H138" s="7"/>
      <c r="I138" s="12"/>
      <c r="J138" s="7"/>
      <c r="K138" s="7"/>
      <c r="L138" s="7"/>
      <c r="M138" s="7"/>
    </row>
    <row r="139" spans="1:13" ht="12.75">
      <c r="A139" s="7"/>
      <c r="B139" s="7"/>
      <c r="C139" s="7"/>
      <c r="D139" s="7"/>
      <c r="E139" s="7"/>
      <c r="F139" s="7"/>
      <c r="G139" s="7"/>
      <c r="H139" s="7"/>
      <c r="I139" s="12"/>
      <c r="J139" s="7"/>
      <c r="K139" s="7"/>
      <c r="L139" s="7"/>
      <c r="M139" s="7"/>
    </row>
    <row r="140" spans="1:13" ht="12.75">
      <c r="A140" s="7"/>
      <c r="B140" s="7"/>
      <c r="C140" s="7"/>
      <c r="D140" s="7"/>
      <c r="E140" s="7"/>
      <c r="F140" s="7"/>
      <c r="G140" s="7"/>
      <c r="H140" s="7"/>
      <c r="I140" s="12"/>
      <c r="J140" s="7"/>
      <c r="K140" s="7"/>
      <c r="L140" s="7"/>
      <c r="M140" s="7"/>
    </row>
    <row r="141" spans="1:13" ht="12.75">
      <c r="A141" s="7"/>
      <c r="B141" s="7"/>
      <c r="C141" s="7"/>
      <c r="D141" s="7"/>
      <c r="E141" s="7"/>
      <c r="F141" s="7"/>
      <c r="G141" s="7"/>
      <c r="H141" s="7"/>
      <c r="I141" s="12"/>
      <c r="J141" s="7"/>
      <c r="K141" s="7"/>
      <c r="L141" s="7"/>
      <c r="M141" s="7"/>
    </row>
    <row r="142" spans="1:13" ht="12.75">
      <c r="A142" s="7"/>
      <c r="B142" s="7"/>
      <c r="C142" s="7"/>
      <c r="D142" s="7"/>
      <c r="E142" s="7"/>
      <c r="F142" s="7"/>
      <c r="G142" s="7"/>
      <c r="H142" s="7"/>
      <c r="I142" s="12"/>
      <c r="J142" s="7"/>
      <c r="K142" s="7"/>
      <c r="L142" s="7"/>
      <c r="M142" s="7"/>
    </row>
    <row r="143" spans="1:13" ht="12.75">
      <c r="A143" s="7"/>
      <c r="B143" s="7"/>
      <c r="C143" s="7"/>
      <c r="D143" s="7"/>
      <c r="E143" s="7"/>
      <c r="F143" s="7"/>
      <c r="G143" s="7"/>
      <c r="H143" s="7"/>
      <c r="I143" s="12"/>
      <c r="J143" s="7"/>
      <c r="K143" s="7"/>
      <c r="L143" s="7"/>
      <c r="M143" s="7"/>
    </row>
    <row r="144" spans="1:13" ht="12.75">
      <c r="A144" s="7"/>
      <c r="B144" s="7"/>
      <c r="C144" s="7"/>
      <c r="D144" s="7"/>
      <c r="E144" s="7"/>
      <c r="F144" s="7"/>
      <c r="G144" s="7"/>
      <c r="H144" s="7"/>
      <c r="I144" s="12"/>
      <c r="J144" s="7"/>
      <c r="K144" s="7"/>
      <c r="L144" s="7"/>
      <c r="M144" s="7"/>
    </row>
    <row r="145" spans="1:13" ht="12.75">
      <c r="A145" s="7"/>
      <c r="B145" s="7"/>
      <c r="C145" s="7"/>
      <c r="D145" s="7"/>
      <c r="E145" s="7"/>
      <c r="F145" s="7"/>
      <c r="G145" s="7"/>
      <c r="H145" s="7"/>
      <c r="I145" s="12"/>
      <c r="J145" s="7"/>
      <c r="K145" s="7"/>
      <c r="L145" s="7"/>
      <c r="M145" s="7"/>
    </row>
    <row r="146" spans="1:13" ht="12.75">
      <c r="A146" s="7"/>
      <c r="B146" s="7"/>
      <c r="C146" s="7"/>
      <c r="D146" s="7"/>
      <c r="E146" s="7"/>
      <c r="F146" s="7"/>
      <c r="G146" s="7"/>
      <c r="H146" s="7"/>
      <c r="I146" s="12"/>
      <c r="J146" s="7"/>
      <c r="K146" s="7"/>
      <c r="L146" s="7"/>
      <c r="M146" s="7"/>
    </row>
    <row r="147" spans="1:13" ht="12.75">
      <c r="A147" s="7"/>
      <c r="B147" s="7"/>
      <c r="C147" s="7"/>
      <c r="D147" s="7"/>
      <c r="E147" s="7"/>
      <c r="F147" s="7"/>
      <c r="G147" s="7"/>
      <c r="H147" s="7"/>
      <c r="I147" s="12"/>
      <c r="J147" s="7"/>
      <c r="K147" s="7"/>
      <c r="L147" s="7"/>
      <c r="M147" s="7"/>
    </row>
    <row r="148" spans="1:13" ht="12.75">
      <c r="A148" s="7"/>
      <c r="B148" s="7"/>
      <c r="C148" s="7"/>
      <c r="D148" s="7"/>
      <c r="E148" s="7"/>
      <c r="F148" s="7"/>
      <c r="G148" s="7"/>
      <c r="H148" s="7"/>
      <c r="I148" s="12"/>
      <c r="J148" s="7"/>
      <c r="K148" s="7"/>
      <c r="L148" s="7"/>
      <c r="M148" s="7"/>
    </row>
    <row r="149" spans="1:13" ht="12.75">
      <c r="A149" s="7"/>
      <c r="B149" s="7"/>
      <c r="C149" s="7"/>
      <c r="D149" s="7"/>
      <c r="E149" s="7"/>
      <c r="F149" s="7"/>
      <c r="G149" s="7"/>
      <c r="H149" s="7"/>
      <c r="I149" s="12"/>
      <c r="J149" s="7"/>
      <c r="K149" s="7"/>
      <c r="L149" s="7"/>
      <c r="M149" s="7"/>
    </row>
    <row r="150" spans="1:13" ht="12.75">
      <c r="A150" s="7"/>
      <c r="B150" s="7"/>
      <c r="C150" s="7"/>
      <c r="D150" s="7"/>
      <c r="E150" s="7"/>
      <c r="F150" s="7"/>
      <c r="G150" s="7"/>
      <c r="H150" s="7"/>
      <c r="I150" s="12"/>
      <c r="J150" s="7"/>
      <c r="K150" s="7"/>
      <c r="L150" s="7"/>
      <c r="M150" s="7"/>
    </row>
    <row r="151" spans="1:13" ht="12.75">
      <c r="A151" s="7"/>
      <c r="B151" s="7"/>
      <c r="C151" s="7"/>
      <c r="D151" s="7"/>
      <c r="E151" s="7"/>
      <c r="F151" s="7"/>
      <c r="G151" s="7"/>
      <c r="H151" s="7"/>
      <c r="I151" s="12"/>
      <c r="J151" s="7"/>
      <c r="K151" s="7"/>
      <c r="L151" s="7"/>
      <c r="M151" s="7"/>
    </row>
    <row r="152" spans="1:13" ht="12.75">
      <c r="A152" s="7"/>
      <c r="B152" s="7"/>
      <c r="C152" s="7"/>
      <c r="D152" s="7"/>
      <c r="E152" s="7"/>
      <c r="F152" s="7"/>
      <c r="G152" s="7"/>
      <c r="H152" s="7"/>
      <c r="I152" s="12"/>
      <c r="J152" s="7"/>
      <c r="K152" s="7"/>
      <c r="L152" s="7"/>
      <c r="M152" s="7"/>
    </row>
    <row r="153" spans="1:13" ht="12.75">
      <c r="A153" s="7"/>
      <c r="B153" s="7"/>
      <c r="C153" s="7"/>
      <c r="D153" s="7"/>
      <c r="E153" s="7"/>
      <c r="F153" s="7"/>
      <c r="G153" s="7"/>
      <c r="H153" s="7"/>
      <c r="I153" s="12"/>
      <c r="J153" s="7"/>
      <c r="K153" s="7"/>
      <c r="L153" s="7"/>
      <c r="M153" s="7"/>
    </row>
    <row r="154" spans="1:13" ht="12.75">
      <c r="A154" s="7"/>
      <c r="B154" s="7"/>
      <c r="C154" s="7"/>
      <c r="D154" s="7"/>
      <c r="E154" s="7"/>
      <c r="F154" s="7"/>
      <c r="G154" s="7"/>
      <c r="H154" s="7"/>
      <c r="I154" s="12"/>
      <c r="J154" s="7"/>
      <c r="K154" s="7"/>
      <c r="L154" s="7"/>
      <c r="M154" s="7"/>
    </row>
    <row r="155" spans="1:13" ht="12.75">
      <c r="A155" s="7"/>
      <c r="B155" s="7"/>
      <c r="C155" s="7"/>
      <c r="D155" s="7"/>
      <c r="E155" s="7"/>
      <c r="F155" s="7"/>
      <c r="G155" s="7"/>
      <c r="H155" s="7"/>
      <c r="I155" s="12"/>
      <c r="J155" s="7"/>
      <c r="K155" s="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12"/>
      <c r="J156" s="7"/>
      <c r="K156" s="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12"/>
      <c r="J157" s="7"/>
      <c r="K157" s="7"/>
      <c r="L157" s="7"/>
      <c r="M157" s="7"/>
    </row>
    <row r="158" spans="1:13" ht="12.75">
      <c r="A158" s="7"/>
      <c r="B158" s="7"/>
      <c r="C158" s="7"/>
      <c r="D158" s="7"/>
      <c r="E158" s="7"/>
      <c r="F158" s="7"/>
      <c r="G158" s="7"/>
      <c r="H158" s="7"/>
      <c r="I158" s="12"/>
      <c r="J158" s="7"/>
      <c r="K158" s="7"/>
      <c r="L158" s="7"/>
      <c r="M158" s="7"/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12"/>
      <c r="J159" s="7"/>
      <c r="K159" s="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12"/>
      <c r="J160" s="7"/>
      <c r="K160" s="7"/>
      <c r="L160" s="7"/>
      <c r="M160" s="7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12"/>
      <c r="J161" s="7"/>
      <c r="K161" s="7"/>
      <c r="L161" s="7"/>
      <c r="M161" s="7"/>
    </row>
    <row r="162" spans="1:13" ht="12.75">
      <c r="A162" s="7"/>
      <c r="B162" s="7"/>
      <c r="C162" s="7"/>
      <c r="D162" s="7"/>
      <c r="E162" s="7"/>
      <c r="F162" s="7"/>
      <c r="G162" s="7"/>
      <c r="H162" s="7"/>
      <c r="I162" s="12"/>
      <c r="J162" s="7"/>
      <c r="K162" s="7"/>
      <c r="L162" s="7"/>
      <c r="M162" s="7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12"/>
      <c r="J163" s="7"/>
      <c r="K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12"/>
      <c r="J164" s="7"/>
      <c r="K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12"/>
      <c r="J165" s="7"/>
      <c r="K165" s="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12"/>
      <c r="J166" s="7"/>
      <c r="K166" s="7"/>
      <c r="L166" s="7"/>
      <c r="M166" s="7"/>
    </row>
    <row r="167" spans="1:13" ht="12.75">
      <c r="A167" s="7"/>
      <c r="B167" s="7"/>
      <c r="C167" s="7"/>
      <c r="D167" s="7"/>
      <c r="E167" s="7"/>
      <c r="F167" s="7"/>
      <c r="G167" s="7"/>
      <c r="H167" s="7"/>
      <c r="I167" s="12"/>
      <c r="J167" s="7"/>
      <c r="K167" s="7"/>
      <c r="L167" s="7"/>
      <c r="M167" s="7"/>
    </row>
    <row r="168" spans="1:13" ht="12.75">
      <c r="A168" s="7"/>
      <c r="B168" s="7"/>
      <c r="C168" s="7"/>
      <c r="D168" s="7"/>
      <c r="E168" s="7"/>
      <c r="F168" s="7"/>
      <c r="G168" s="7"/>
      <c r="H168" s="7"/>
      <c r="I168" s="12"/>
      <c r="J168" s="7"/>
      <c r="K168" s="7"/>
      <c r="L168" s="7"/>
      <c r="M168" s="7"/>
    </row>
    <row r="169" spans="1:13" ht="12.75">
      <c r="A169" s="7"/>
      <c r="B169" s="7"/>
      <c r="C169" s="7"/>
      <c r="D169" s="7"/>
      <c r="E169" s="7"/>
      <c r="F169" s="7"/>
      <c r="G169" s="7"/>
      <c r="H169" s="7"/>
      <c r="I169" s="12"/>
      <c r="J169" s="7"/>
      <c r="K169" s="7"/>
      <c r="L169" s="7"/>
      <c r="M169" s="7"/>
    </row>
    <row r="170" spans="1:13" ht="12.75">
      <c r="A170" s="7"/>
      <c r="B170" s="7"/>
      <c r="C170" s="7"/>
      <c r="D170" s="7"/>
      <c r="E170" s="7"/>
      <c r="F170" s="7"/>
      <c r="G170" s="7"/>
      <c r="H170" s="7"/>
      <c r="I170" s="12"/>
      <c r="J170" s="7"/>
      <c r="K170" s="7"/>
      <c r="L170" s="7"/>
      <c r="M170" s="7"/>
    </row>
    <row r="171" spans="1:13" ht="12.75">
      <c r="A171" s="7"/>
      <c r="B171" s="7"/>
      <c r="C171" s="7"/>
      <c r="D171" s="7"/>
      <c r="E171" s="7"/>
      <c r="F171" s="7"/>
      <c r="G171" s="7"/>
      <c r="H171" s="7"/>
      <c r="I171" s="12"/>
      <c r="J171" s="7"/>
      <c r="K171" s="7"/>
      <c r="L171" s="7"/>
      <c r="M171" s="7"/>
    </row>
    <row r="172" spans="1:13" ht="12.75">
      <c r="A172" s="7"/>
      <c r="B172" s="7"/>
      <c r="C172" s="7"/>
      <c r="D172" s="7"/>
      <c r="E172" s="7"/>
      <c r="F172" s="7"/>
      <c r="G172" s="7"/>
      <c r="H172" s="7"/>
      <c r="I172" s="12"/>
      <c r="J172" s="7"/>
      <c r="K172" s="7"/>
      <c r="L172" s="7"/>
      <c r="M172" s="7"/>
    </row>
    <row r="173" spans="1:13" ht="12.75">
      <c r="A173" s="7"/>
      <c r="B173" s="7"/>
      <c r="C173" s="7"/>
      <c r="D173" s="7"/>
      <c r="E173" s="7"/>
      <c r="F173" s="7"/>
      <c r="G173" s="7"/>
      <c r="H173" s="7"/>
      <c r="I173" s="12"/>
      <c r="J173" s="7"/>
      <c r="K173" s="7"/>
      <c r="L173" s="7"/>
      <c r="M173" s="7"/>
    </row>
    <row r="174" spans="1:13" ht="12.75">
      <c r="A174" s="7"/>
      <c r="B174" s="7"/>
      <c r="C174" s="7"/>
      <c r="D174" s="7"/>
      <c r="E174" s="7"/>
      <c r="F174" s="7"/>
      <c r="G174" s="7"/>
      <c r="H174" s="7"/>
      <c r="I174" s="12"/>
      <c r="J174" s="7"/>
      <c r="K174" s="7"/>
      <c r="L174" s="7"/>
      <c r="M174" s="7"/>
    </row>
    <row r="175" spans="1:13" ht="12.75">
      <c r="A175" s="7"/>
      <c r="B175" s="7"/>
      <c r="C175" s="7"/>
      <c r="D175" s="7"/>
      <c r="E175" s="7"/>
      <c r="F175" s="7"/>
      <c r="G175" s="7"/>
      <c r="H175" s="7"/>
      <c r="I175" s="12"/>
      <c r="J175" s="7"/>
      <c r="K175" s="7"/>
      <c r="L175" s="7"/>
      <c r="M175" s="7"/>
    </row>
    <row r="176" spans="1:13" ht="12.75">
      <c r="A176" s="7"/>
      <c r="B176" s="7"/>
      <c r="C176" s="7"/>
      <c r="D176" s="7"/>
      <c r="E176" s="7"/>
      <c r="F176" s="7"/>
      <c r="G176" s="7"/>
      <c r="H176" s="7"/>
      <c r="I176" s="12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12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12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12"/>
      <c r="J179" s="7"/>
      <c r="K179" s="7"/>
      <c r="L179" s="7"/>
      <c r="M179" s="7"/>
    </row>
    <row r="180" spans="1:13" ht="12.75">
      <c r="A180" s="7"/>
      <c r="B180" s="7"/>
      <c r="C180" s="7"/>
      <c r="D180" s="7"/>
      <c r="E180" s="7"/>
      <c r="F180" s="7"/>
      <c r="G180" s="7"/>
      <c r="H180" s="7"/>
      <c r="I180" s="12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12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12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12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12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12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12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12"/>
      <c r="J187" s="7"/>
      <c r="K187" s="7"/>
      <c r="L187" s="7"/>
      <c r="M187" s="7"/>
    </row>
    <row r="188" spans="1:13" ht="12.75">
      <c r="A188" s="7"/>
      <c r="B188" s="7"/>
      <c r="C188" s="7"/>
      <c r="D188" s="7"/>
      <c r="E188" s="7"/>
      <c r="F188" s="7"/>
      <c r="G188" s="7"/>
      <c r="H188" s="7"/>
      <c r="I188" s="12"/>
      <c r="J188" s="7"/>
      <c r="K188" s="7"/>
      <c r="L188" s="7"/>
      <c r="M188" s="7"/>
    </row>
    <row r="189" spans="1:13" ht="12.75">
      <c r="A189" s="7"/>
      <c r="B189" s="7"/>
      <c r="C189" s="7"/>
      <c r="D189" s="7"/>
      <c r="E189" s="7"/>
      <c r="F189" s="7"/>
      <c r="G189" s="7"/>
      <c r="H189" s="7"/>
      <c r="I189" s="12"/>
      <c r="J189" s="7"/>
      <c r="K189" s="7"/>
      <c r="L189" s="7"/>
      <c r="M189" s="7"/>
    </row>
    <row r="190" spans="1:13" ht="12.75">
      <c r="A190" s="7"/>
      <c r="B190" s="7"/>
      <c r="C190" s="7"/>
      <c r="D190" s="7"/>
      <c r="E190" s="7"/>
      <c r="F190" s="7"/>
      <c r="G190" s="7"/>
      <c r="H190" s="7"/>
      <c r="I190" s="12"/>
      <c r="J190" s="7"/>
      <c r="K190" s="7"/>
      <c r="L190" s="7"/>
      <c r="M190" s="7"/>
    </row>
  </sheetData>
  <printOptions/>
  <pageMargins left="0.7874015748031497" right="0.5118110236220472" top="0.81" bottom="0.7480314960629921" header="0.66" footer="0.5905511811023623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8"/>
  <sheetViews>
    <sheetView showGridLines="0" workbookViewId="0" topLeftCell="A1">
      <pane ySplit="8" topLeftCell="BM9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9.28125" style="0" bestFit="1" customWidth="1"/>
    <col min="2" max="4" width="9.8515625" style="0" bestFit="1" customWidth="1"/>
    <col min="5" max="6" width="6.140625" style="0" customWidth="1"/>
    <col min="7" max="7" width="10.140625" style="0" bestFit="1" customWidth="1"/>
    <col min="8" max="10" width="9.8515625" style="0" bestFit="1" customWidth="1"/>
    <col min="11" max="11" width="9.421875" style="0" bestFit="1" customWidth="1"/>
    <col min="12" max="12" width="10.00390625" style="0" bestFit="1" customWidth="1"/>
  </cols>
  <sheetData>
    <row r="3" spans="1:13" ht="15">
      <c r="A3" s="48" t="s">
        <v>28</v>
      </c>
      <c r="B3" s="49" t="s">
        <v>29</v>
      </c>
      <c r="C3" s="10"/>
      <c r="D3" s="16"/>
      <c r="E3" s="16"/>
      <c r="F3" s="16"/>
      <c r="G3" s="20">
        <f ca="1">NOW()</f>
        <v>40561.467307175924</v>
      </c>
      <c r="H3" s="18"/>
      <c r="I3" s="50" t="s">
        <v>30</v>
      </c>
      <c r="J3" s="49">
        <v>13</v>
      </c>
      <c r="K3" s="51" t="s">
        <v>32</v>
      </c>
      <c r="L3" s="4"/>
      <c r="M3" s="4"/>
    </row>
    <row r="4" spans="1:13" ht="15">
      <c r="A4" s="48"/>
      <c r="B4" s="49"/>
      <c r="C4" s="10"/>
      <c r="D4" s="16"/>
      <c r="E4" s="16"/>
      <c r="F4" s="16"/>
      <c r="G4" s="20"/>
      <c r="H4" s="18"/>
      <c r="I4" s="50"/>
      <c r="J4" s="49"/>
      <c r="K4" s="51"/>
      <c r="L4" s="4"/>
      <c r="M4" s="4"/>
    </row>
    <row r="5" spans="3:13" ht="12.75">
      <c r="C5" s="4"/>
      <c r="D5" s="4"/>
      <c r="E5" s="4"/>
      <c r="F5" s="4"/>
      <c r="G5" s="4"/>
      <c r="H5" s="4"/>
      <c r="I5" s="15"/>
      <c r="J5" s="4"/>
      <c r="K5" s="4"/>
      <c r="L5" s="4"/>
      <c r="M5" s="4"/>
    </row>
    <row r="6" spans="1:12" ht="15.75">
      <c r="A6" s="51" t="s">
        <v>31</v>
      </c>
      <c r="C6" s="4"/>
      <c r="D6" s="4"/>
      <c r="E6" s="4"/>
      <c r="F6" s="4"/>
      <c r="G6" s="4"/>
      <c r="H6" s="73" t="s">
        <v>3</v>
      </c>
      <c r="I6" s="74" t="s">
        <v>4</v>
      </c>
      <c r="J6" s="74" t="s">
        <v>5</v>
      </c>
      <c r="K6" s="74" t="s">
        <v>6</v>
      </c>
      <c r="L6" s="76"/>
    </row>
    <row r="7" spans="1:12" ht="17.25">
      <c r="A7" s="23" t="s">
        <v>0</v>
      </c>
      <c r="B7" s="26" t="s">
        <v>7</v>
      </c>
      <c r="C7" s="26" t="s">
        <v>8</v>
      </c>
      <c r="D7" s="26" t="s">
        <v>9</v>
      </c>
      <c r="E7" s="34"/>
      <c r="F7" s="24"/>
      <c r="G7" s="24"/>
      <c r="H7" s="22" t="s">
        <v>17</v>
      </c>
      <c r="I7" s="22" t="s">
        <v>18</v>
      </c>
      <c r="J7" s="22" t="s">
        <v>19</v>
      </c>
      <c r="K7" s="35" t="s">
        <v>42</v>
      </c>
      <c r="L7" s="22" t="s">
        <v>20</v>
      </c>
    </row>
    <row r="8" spans="1:12" ht="15.75">
      <c r="A8" s="17"/>
      <c r="B8" s="23" t="s">
        <v>16</v>
      </c>
      <c r="C8" s="33" t="s">
        <v>15</v>
      </c>
      <c r="D8" s="23" t="s">
        <v>14</v>
      </c>
      <c r="E8" s="34"/>
      <c r="F8" s="24"/>
      <c r="G8" s="24"/>
      <c r="H8" s="23" t="s">
        <v>23</v>
      </c>
      <c r="I8" s="23" t="s">
        <v>19</v>
      </c>
      <c r="J8" s="23" t="s">
        <v>24</v>
      </c>
      <c r="K8" s="17" t="s">
        <v>24</v>
      </c>
      <c r="L8" s="75" t="s">
        <v>21</v>
      </c>
    </row>
    <row r="9" spans="1:12" ht="15.75">
      <c r="A9" s="17">
        <v>1</v>
      </c>
      <c r="B9" s="77">
        <f aca="true" t="shared" si="0" ref="B9:B48">ROUND(50+2*A9+5*(-1)^A9,0)</f>
        <v>47</v>
      </c>
      <c r="C9" s="78">
        <f aca="true" t="shared" si="1" ref="C9:C48">ROUND((100+2*(B9/3.6)^2)/1000,1)</f>
        <v>0.4</v>
      </c>
      <c r="D9" s="77">
        <f aca="true" t="shared" si="2" ref="D9:D48">ROUND(1.1*J9/1000000/10,0)*10</f>
        <v>40</v>
      </c>
      <c r="E9" s="34"/>
      <c r="F9" s="24"/>
      <c r="G9" s="24"/>
      <c r="H9" s="77">
        <f aca="true" t="shared" si="3" ref="H9:H48">C9*1000</f>
        <v>400</v>
      </c>
      <c r="I9" s="77">
        <f aca="true" t="shared" si="4" ref="I9:I48">B9/3.6*C9*1000</f>
        <v>5222.222222222223</v>
      </c>
      <c r="J9" s="77">
        <f aca="true" t="shared" si="5" ref="J9:J48">C9*1000*100000</f>
        <v>40000000</v>
      </c>
      <c r="K9" s="46">
        <f aca="true" t="shared" si="6" ref="K9:K48">0.4*32000000</f>
        <v>12800000</v>
      </c>
      <c r="L9" s="77">
        <f aca="true" t="shared" si="7" ref="L9:L48">D9/K9*1000000</f>
        <v>3.125</v>
      </c>
    </row>
    <row r="10" spans="1:12" ht="15.75">
      <c r="A10" s="17">
        <v>2</v>
      </c>
      <c r="B10" s="77">
        <f t="shared" si="0"/>
        <v>59</v>
      </c>
      <c r="C10" s="78">
        <f t="shared" si="1"/>
        <v>0.6</v>
      </c>
      <c r="D10" s="77">
        <f t="shared" si="2"/>
        <v>70</v>
      </c>
      <c r="E10" s="34"/>
      <c r="F10" s="24"/>
      <c r="G10" s="24"/>
      <c r="H10" s="77">
        <f t="shared" si="3"/>
        <v>600</v>
      </c>
      <c r="I10" s="77">
        <f t="shared" si="4"/>
        <v>9833.333333333334</v>
      </c>
      <c r="J10" s="77">
        <f t="shared" si="5"/>
        <v>60000000</v>
      </c>
      <c r="K10" s="46">
        <f t="shared" si="6"/>
        <v>12800000</v>
      </c>
      <c r="L10" s="77">
        <f t="shared" si="7"/>
        <v>5.46875</v>
      </c>
    </row>
    <row r="11" spans="1:12" ht="15.75">
      <c r="A11" s="17">
        <v>3</v>
      </c>
      <c r="B11" s="77">
        <f t="shared" si="0"/>
        <v>51</v>
      </c>
      <c r="C11" s="78">
        <f t="shared" si="1"/>
        <v>0.5</v>
      </c>
      <c r="D11" s="77">
        <f t="shared" si="2"/>
        <v>60</v>
      </c>
      <c r="E11" s="34"/>
      <c r="F11" s="24"/>
      <c r="G11" s="24"/>
      <c r="H11" s="77">
        <f t="shared" si="3"/>
        <v>500</v>
      </c>
      <c r="I11" s="77">
        <f t="shared" si="4"/>
        <v>7083.333333333333</v>
      </c>
      <c r="J11" s="77">
        <f t="shared" si="5"/>
        <v>50000000</v>
      </c>
      <c r="K11" s="46">
        <f t="shared" si="6"/>
        <v>12800000</v>
      </c>
      <c r="L11" s="77">
        <f t="shared" si="7"/>
        <v>4.6875</v>
      </c>
    </row>
    <row r="12" spans="1:12" ht="15.75">
      <c r="A12" s="17">
        <v>4</v>
      </c>
      <c r="B12" s="77">
        <f t="shared" si="0"/>
        <v>63</v>
      </c>
      <c r="C12" s="78">
        <f t="shared" si="1"/>
        <v>0.7</v>
      </c>
      <c r="D12" s="77">
        <f t="shared" si="2"/>
        <v>80</v>
      </c>
      <c r="E12" s="34"/>
      <c r="F12" s="24"/>
      <c r="G12" s="24"/>
      <c r="H12" s="77">
        <f t="shared" si="3"/>
        <v>700</v>
      </c>
      <c r="I12" s="77">
        <f t="shared" si="4"/>
        <v>12250</v>
      </c>
      <c r="J12" s="77">
        <f t="shared" si="5"/>
        <v>70000000</v>
      </c>
      <c r="K12" s="46">
        <f t="shared" si="6"/>
        <v>12800000</v>
      </c>
      <c r="L12" s="77">
        <f t="shared" si="7"/>
        <v>6.25</v>
      </c>
    </row>
    <row r="13" spans="1:12" ht="15.75">
      <c r="A13" s="17">
        <v>5</v>
      </c>
      <c r="B13" s="77">
        <f t="shared" si="0"/>
        <v>55</v>
      </c>
      <c r="C13" s="78">
        <f t="shared" si="1"/>
        <v>0.6</v>
      </c>
      <c r="D13" s="77">
        <f t="shared" si="2"/>
        <v>70</v>
      </c>
      <c r="E13" s="34"/>
      <c r="F13" s="24"/>
      <c r="G13" s="24"/>
      <c r="H13" s="77">
        <f t="shared" si="3"/>
        <v>600</v>
      </c>
      <c r="I13" s="77">
        <f t="shared" si="4"/>
        <v>9166.666666666666</v>
      </c>
      <c r="J13" s="77">
        <f t="shared" si="5"/>
        <v>60000000</v>
      </c>
      <c r="K13" s="46">
        <f t="shared" si="6"/>
        <v>12800000</v>
      </c>
      <c r="L13" s="77">
        <f t="shared" si="7"/>
        <v>5.46875</v>
      </c>
    </row>
    <row r="14" spans="1:12" ht="15.75">
      <c r="A14" s="17">
        <v>6</v>
      </c>
      <c r="B14" s="77">
        <f t="shared" si="0"/>
        <v>67</v>
      </c>
      <c r="C14" s="78">
        <f t="shared" si="1"/>
        <v>0.8</v>
      </c>
      <c r="D14" s="77">
        <f t="shared" si="2"/>
        <v>90</v>
      </c>
      <c r="E14" s="34"/>
      <c r="F14" s="24"/>
      <c r="G14" s="24"/>
      <c r="H14" s="77">
        <f t="shared" si="3"/>
        <v>800</v>
      </c>
      <c r="I14" s="77">
        <f t="shared" si="4"/>
        <v>14888.888888888889</v>
      </c>
      <c r="J14" s="77">
        <f t="shared" si="5"/>
        <v>80000000</v>
      </c>
      <c r="K14" s="46">
        <f t="shared" si="6"/>
        <v>12800000</v>
      </c>
      <c r="L14" s="77">
        <f t="shared" si="7"/>
        <v>7.03125</v>
      </c>
    </row>
    <row r="15" spans="1:12" ht="15.75">
      <c r="A15" s="17">
        <v>7</v>
      </c>
      <c r="B15" s="77">
        <f t="shared" si="0"/>
        <v>59</v>
      </c>
      <c r="C15" s="78">
        <f t="shared" si="1"/>
        <v>0.6</v>
      </c>
      <c r="D15" s="77">
        <f t="shared" si="2"/>
        <v>70</v>
      </c>
      <c r="E15" s="34"/>
      <c r="F15" s="24"/>
      <c r="G15" s="24"/>
      <c r="H15" s="77">
        <f t="shared" si="3"/>
        <v>600</v>
      </c>
      <c r="I15" s="77">
        <f t="shared" si="4"/>
        <v>9833.333333333334</v>
      </c>
      <c r="J15" s="77">
        <f t="shared" si="5"/>
        <v>60000000</v>
      </c>
      <c r="K15" s="46">
        <f t="shared" si="6"/>
        <v>12800000</v>
      </c>
      <c r="L15" s="77">
        <f t="shared" si="7"/>
        <v>5.46875</v>
      </c>
    </row>
    <row r="16" spans="1:12" ht="15.75">
      <c r="A16" s="17">
        <v>8</v>
      </c>
      <c r="B16" s="77">
        <f t="shared" si="0"/>
        <v>71</v>
      </c>
      <c r="C16" s="78">
        <f t="shared" si="1"/>
        <v>0.9</v>
      </c>
      <c r="D16" s="77">
        <f t="shared" si="2"/>
        <v>100</v>
      </c>
      <c r="E16" s="34"/>
      <c r="F16" s="24"/>
      <c r="G16" s="24"/>
      <c r="H16" s="77">
        <f t="shared" si="3"/>
        <v>900</v>
      </c>
      <c r="I16" s="77">
        <f t="shared" si="4"/>
        <v>17750</v>
      </c>
      <c r="J16" s="77">
        <f t="shared" si="5"/>
        <v>90000000</v>
      </c>
      <c r="K16" s="46">
        <f t="shared" si="6"/>
        <v>12800000</v>
      </c>
      <c r="L16" s="77">
        <f t="shared" si="7"/>
        <v>7.8125</v>
      </c>
    </row>
    <row r="17" spans="1:12" ht="15.75">
      <c r="A17" s="17">
        <v>9</v>
      </c>
      <c r="B17" s="77">
        <f t="shared" si="0"/>
        <v>63</v>
      </c>
      <c r="C17" s="78">
        <f t="shared" si="1"/>
        <v>0.7</v>
      </c>
      <c r="D17" s="77">
        <f t="shared" si="2"/>
        <v>80</v>
      </c>
      <c r="E17" s="34"/>
      <c r="F17" s="24"/>
      <c r="G17" s="24"/>
      <c r="H17" s="77">
        <f t="shared" si="3"/>
        <v>700</v>
      </c>
      <c r="I17" s="77">
        <f t="shared" si="4"/>
        <v>12250</v>
      </c>
      <c r="J17" s="77">
        <f t="shared" si="5"/>
        <v>70000000</v>
      </c>
      <c r="K17" s="46">
        <f t="shared" si="6"/>
        <v>12800000</v>
      </c>
      <c r="L17" s="77">
        <f t="shared" si="7"/>
        <v>6.25</v>
      </c>
    </row>
    <row r="18" spans="1:12" ht="15.75">
      <c r="A18" s="17">
        <v>10</v>
      </c>
      <c r="B18" s="77">
        <f t="shared" si="0"/>
        <v>75</v>
      </c>
      <c r="C18" s="78">
        <f t="shared" si="1"/>
        <v>1</v>
      </c>
      <c r="D18" s="77">
        <f t="shared" si="2"/>
        <v>110</v>
      </c>
      <c r="E18" s="34"/>
      <c r="F18" s="24"/>
      <c r="G18" s="24"/>
      <c r="H18" s="77">
        <f t="shared" si="3"/>
        <v>1000</v>
      </c>
      <c r="I18" s="77">
        <f t="shared" si="4"/>
        <v>20833.333333333332</v>
      </c>
      <c r="J18" s="77">
        <f t="shared" si="5"/>
        <v>100000000</v>
      </c>
      <c r="K18" s="46">
        <f t="shared" si="6"/>
        <v>12800000</v>
      </c>
      <c r="L18" s="77">
        <f t="shared" si="7"/>
        <v>8.59375</v>
      </c>
    </row>
    <row r="19" spans="1:12" ht="15.75">
      <c r="A19" s="17">
        <v>11</v>
      </c>
      <c r="B19" s="77">
        <f t="shared" si="0"/>
        <v>67</v>
      </c>
      <c r="C19" s="78">
        <f t="shared" si="1"/>
        <v>0.8</v>
      </c>
      <c r="D19" s="77">
        <f t="shared" si="2"/>
        <v>90</v>
      </c>
      <c r="E19" s="34"/>
      <c r="F19" s="24"/>
      <c r="G19" s="24"/>
      <c r="H19" s="77">
        <f t="shared" si="3"/>
        <v>800</v>
      </c>
      <c r="I19" s="77">
        <f t="shared" si="4"/>
        <v>14888.888888888889</v>
      </c>
      <c r="J19" s="77">
        <f t="shared" si="5"/>
        <v>80000000</v>
      </c>
      <c r="K19" s="46">
        <f t="shared" si="6"/>
        <v>12800000</v>
      </c>
      <c r="L19" s="77">
        <f t="shared" si="7"/>
        <v>7.03125</v>
      </c>
    </row>
    <row r="20" spans="1:12" ht="15.75">
      <c r="A20" s="17">
        <v>12</v>
      </c>
      <c r="B20" s="77">
        <f t="shared" si="0"/>
        <v>79</v>
      </c>
      <c r="C20" s="78">
        <f t="shared" si="1"/>
        <v>1.1</v>
      </c>
      <c r="D20" s="77">
        <f t="shared" si="2"/>
        <v>120</v>
      </c>
      <c r="E20" s="34"/>
      <c r="F20" s="24"/>
      <c r="G20" s="24"/>
      <c r="H20" s="77">
        <f t="shared" si="3"/>
        <v>1100</v>
      </c>
      <c r="I20" s="77">
        <f t="shared" si="4"/>
        <v>24138.88888888889</v>
      </c>
      <c r="J20" s="77">
        <f t="shared" si="5"/>
        <v>110000000</v>
      </c>
      <c r="K20" s="46">
        <f t="shared" si="6"/>
        <v>12800000</v>
      </c>
      <c r="L20" s="77">
        <f t="shared" si="7"/>
        <v>9.375</v>
      </c>
    </row>
    <row r="21" spans="1:12" ht="15.75">
      <c r="A21" s="17">
        <v>13</v>
      </c>
      <c r="B21" s="77">
        <f t="shared" si="0"/>
        <v>71</v>
      </c>
      <c r="C21" s="78">
        <f t="shared" si="1"/>
        <v>0.9</v>
      </c>
      <c r="D21" s="77">
        <f t="shared" si="2"/>
        <v>100</v>
      </c>
      <c r="E21" s="34"/>
      <c r="F21" s="24"/>
      <c r="G21" s="24"/>
      <c r="H21" s="77">
        <f t="shared" si="3"/>
        <v>900</v>
      </c>
      <c r="I21" s="77">
        <f t="shared" si="4"/>
        <v>17750</v>
      </c>
      <c r="J21" s="77">
        <f t="shared" si="5"/>
        <v>90000000</v>
      </c>
      <c r="K21" s="46">
        <f t="shared" si="6"/>
        <v>12800000</v>
      </c>
      <c r="L21" s="77">
        <f t="shared" si="7"/>
        <v>7.8125</v>
      </c>
    </row>
    <row r="22" spans="1:12" ht="15.75">
      <c r="A22" s="17">
        <v>14</v>
      </c>
      <c r="B22" s="77">
        <f t="shared" si="0"/>
        <v>83</v>
      </c>
      <c r="C22" s="78">
        <f t="shared" si="1"/>
        <v>1.2</v>
      </c>
      <c r="D22" s="77">
        <f t="shared" si="2"/>
        <v>130</v>
      </c>
      <c r="E22" s="34"/>
      <c r="F22" s="24"/>
      <c r="G22" s="24"/>
      <c r="H22" s="77">
        <f t="shared" si="3"/>
        <v>1200</v>
      </c>
      <c r="I22" s="77">
        <f t="shared" si="4"/>
        <v>27666.666666666664</v>
      </c>
      <c r="J22" s="77">
        <f t="shared" si="5"/>
        <v>120000000</v>
      </c>
      <c r="K22" s="46">
        <f t="shared" si="6"/>
        <v>12800000</v>
      </c>
      <c r="L22" s="77">
        <f t="shared" si="7"/>
        <v>10.15625</v>
      </c>
    </row>
    <row r="23" spans="1:12" ht="15.75">
      <c r="A23" s="17">
        <v>15</v>
      </c>
      <c r="B23" s="77">
        <f t="shared" si="0"/>
        <v>75</v>
      </c>
      <c r="C23" s="78">
        <f t="shared" si="1"/>
        <v>1</v>
      </c>
      <c r="D23" s="77">
        <f t="shared" si="2"/>
        <v>110</v>
      </c>
      <c r="E23" s="34"/>
      <c r="F23" s="24"/>
      <c r="G23" s="24"/>
      <c r="H23" s="77">
        <f t="shared" si="3"/>
        <v>1000</v>
      </c>
      <c r="I23" s="77">
        <f t="shared" si="4"/>
        <v>20833.333333333332</v>
      </c>
      <c r="J23" s="77">
        <f t="shared" si="5"/>
        <v>100000000</v>
      </c>
      <c r="K23" s="46">
        <f t="shared" si="6"/>
        <v>12800000</v>
      </c>
      <c r="L23" s="77">
        <f t="shared" si="7"/>
        <v>8.59375</v>
      </c>
    </row>
    <row r="24" spans="1:12" ht="15.75">
      <c r="A24" s="17">
        <v>16</v>
      </c>
      <c r="B24" s="77">
        <f t="shared" si="0"/>
        <v>87</v>
      </c>
      <c r="C24" s="78">
        <f t="shared" si="1"/>
        <v>1.3</v>
      </c>
      <c r="D24" s="77">
        <f t="shared" si="2"/>
        <v>140</v>
      </c>
      <c r="E24" s="34"/>
      <c r="F24" s="24"/>
      <c r="G24" s="24"/>
      <c r="H24" s="77">
        <f t="shared" si="3"/>
        <v>1300</v>
      </c>
      <c r="I24" s="77">
        <f t="shared" si="4"/>
        <v>31416.666666666664</v>
      </c>
      <c r="J24" s="77">
        <f t="shared" si="5"/>
        <v>130000000</v>
      </c>
      <c r="K24" s="46">
        <f t="shared" si="6"/>
        <v>12800000</v>
      </c>
      <c r="L24" s="77">
        <f t="shared" si="7"/>
        <v>10.9375</v>
      </c>
    </row>
    <row r="25" spans="1:12" ht="15.75">
      <c r="A25" s="17">
        <v>17</v>
      </c>
      <c r="B25" s="77">
        <f t="shared" si="0"/>
        <v>79</v>
      </c>
      <c r="C25" s="78">
        <f t="shared" si="1"/>
        <v>1.1</v>
      </c>
      <c r="D25" s="77">
        <f t="shared" si="2"/>
        <v>120</v>
      </c>
      <c r="E25" s="34"/>
      <c r="F25" s="24"/>
      <c r="G25" s="24"/>
      <c r="H25" s="77">
        <f t="shared" si="3"/>
        <v>1100</v>
      </c>
      <c r="I25" s="77">
        <f t="shared" si="4"/>
        <v>24138.88888888889</v>
      </c>
      <c r="J25" s="77">
        <f t="shared" si="5"/>
        <v>110000000</v>
      </c>
      <c r="K25" s="46">
        <f t="shared" si="6"/>
        <v>12800000</v>
      </c>
      <c r="L25" s="77">
        <f t="shared" si="7"/>
        <v>9.375</v>
      </c>
    </row>
    <row r="26" spans="1:12" ht="15.75">
      <c r="A26" s="17">
        <v>18</v>
      </c>
      <c r="B26" s="77">
        <f t="shared" si="0"/>
        <v>91</v>
      </c>
      <c r="C26" s="78">
        <f t="shared" si="1"/>
        <v>1.4</v>
      </c>
      <c r="D26" s="77">
        <f t="shared" si="2"/>
        <v>150</v>
      </c>
      <c r="E26" s="34"/>
      <c r="F26" s="24"/>
      <c r="G26" s="24"/>
      <c r="H26" s="77">
        <f t="shared" si="3"/>
        <v>1400</v>
      </c>
      <c r="I26" s="77">
        <f t="shared" si="4"/>
        <v>35388.88888888888</v>
      </c>
      <c r="J26" s="77">
        <f t="shared" si="5"/>
        <v>140000000</v>
      </c>
      <c r="K26" s="46">
        <f t="shared" si="6"/>
        <v>12800000</v>
      </c>
      <c r="L26" s="77">
        <f t="shared" si="7"/>
        <v>11.71875</v>
      </c>
    </row>
    <row r="27" spans="1:12" ht="15.75">
      <c r="A27" s="17">
        <v>19</v>
      </c>
      <c r="B27" s="77">
        <f t="shared" si="0"/>
        <v>83</v>
      </c>
      <c r="C27" s="78">
        <f t="shared" si="1"/>
        <v>1.2</v>
      </c>
      <c r="D27" s="77">
        <f t="shared" si="2"/>
        <v>130</v>
      </c>
      <c r="E27" s="34"/>
      <c r="F27" s="24"/>
      <c r="G27" s="24"/>
      <c r="H27" s="77">
        <f t="shared" si="3"/>
        <v>1200</v>
      </c>
      <c r="I27" s="77">
        <f t="shared" si="4"/>
        <v>27666.666666666664</v>
      </c>
      <c r="J27" s="77">
        <f t="shared" si="5"/>
        <v>120000000</v>
      </c>
      <c r="K27" s="46">
        <f t="shared" si="6"/>
        <v>12800000</v>
      </c>
      <c r="L27" s="77">
        <f t="shared" si="7"/>
        <v>10.15625</v>
      </c>
    </row>
    <row r="28" spans="1:12" ht="15.75">
      <c r="A28" s="17">
        <v>20</v>
      </c>
      <c r="B28" s="77">
        <f t="shared" si="0"/>
        <v>95</v>
      </c>
      <c r="C28" s="78">
        <f t="shared" si="1"/>
        <v>1.5</v>
      </c>
      <c r="D28" s="77">
        <f t="shared" si="2"/>
        <v>170</v>
      </c>
      <c r="E28" s="34"/>
      <c r="F28" s="24"/>
      <c r="G28" s="24"/>
      <c r="H28" s="77">
        <f t="shared" si="3"/>
        <v>1500</v>
      </c>
      <c r="I28" s="77">
        <f t="shared" si="4"/>
        <v>39583.333333333336</v>
      </c>
      <c r="J28" s="77">
        <f t="shared" si="5"/>
        <v>150000000</v>
      </c>
      <c r="K28" s="46">
        <f t="shared" si="6"/>
        <v>12800000</v>
      </c>
      <c r="L28" s="77">
        <f t="shared" si="7"/>
        <v>13.28125</v>
      </c>
    </row>
    <row r="29" spans="1:12" ht="15.75">
      <c r="A29" s="17">
        <v>21</v>
      </c>
      <c r="B29" s="77">
        <f t="shared" si="0"/>
        <v>87</v>
      </c>
      <c r="C29" s="78">
        <f t="shared" si="1"/>
        <v>1.3</v>
      </c>
      <c r="D29" s="77">
        <f t="shared" si="2"/>
        <v>140</v>
      </c>
      <c r="E29" s="34"/>
      <c r="F29" s="24"/>
      <c r="G29" s="24"/>
      <c r="H29" s="77">
        <f t="shared" si="3"/>
        <v>1300</v>
      </c>
      <c r="I29" s="77">
        <f t="shared" si="4"/>
        <v>31416.666666666664</v>
      </c>
      <c r="J29" s="77">
        <f t="shared" si="5"/>
        <v>130000000</v>
      </c>
      <c r="K29" s="46">
        <f t="shared" si="6"/>
        <v>12800000</v>
      </c>
      <c r="L29" s="77">
        <f t="shared" si="7"/>
        <v>10.9375</v>
      </c>
    </row>
    <row r="30" spans="1:12" ht="15.75">
      <c r="A30" s="17">
        <v>22</v>
      </c>
      <c r="B30" s="77">
        <f t="shared" si="0"/>
        <v>99</v>
      </c>
      <c r="C30" s="78">
        <f t="shared" si="1"/>
        <v>1.6</v>
      </c>
      <c r="D30" s="77">
        <f t="shared" si="2"/>
        <v>180</v>
      </c>
      <c r="E30" s="34"/>
      <c r="F30" s="24"/>
      <c r="G30" s="24"/>
      <c r="H30" s="77">
        <f t="shared" si="3"/>
        <v>1600</v>
      </c>
      <c r="I30" s="77">
        <f t="shared" si="4"/>
        <v>44000</v>
      </c>
      <c r="J30" s="77">
        <f t="shared" si="5"/>
        <v>160000000</v>
      </c>
      <c r="K30" s="46">
        <f t="shared" si="6"/>
        <v>12800000</v>
      </c>
      <c r="L30" s="77">
        <f t="shared" si="7"/>
        <v>14.0625</v>
      </c>
    </row>
    <row r="31" spans="1:12" ht="15.75">
      <c r="A31" s="17">
        <v>23</v>
      </c>
      <c r="B31" s="77">
        <f t="shared" si="0"/>
        <v>91</v>
      </c>
      <c r="C31" s="78">
        <f t="shared" si="1"/>
        <v>1.4</v>
      </c>
      <c r="D31" s="77">
        <f t="shared" si="2"/>
        <v>150</v>
      </c>
      <c r="E31" s="34"/>
      <c r="F31" s="24"/>
      <c r="G31" s="24"/>
      <c r="H31" s="77">
        <f t="shared" si="3"/>
        <v>1400</v>
      </c>
      <c r="I31" s="77">
        <f t="shared" si="4"/>
        <v>35388.88888888888</v>
      </c>
      <c r="J31" s="77">
        <f t="shared" si="5"/>
        <v>140000000</v>
      </c>
      <c r="K31" s="46">
        <f t="shared" si="6"/>
        <v>12800000</v>
      </c>
      <c r="L31" s="77">
        <f t="shared" si="7"/>
        <v>11.71875</v>
      </c>
    </row>
    <row r="32" spans="1:12" ht="15.75">
      <c r="A32" s="17">
        <v>24</v>
      </c>
      <c r="B32" s="77">
        <f t="shared" si="0"/>
        <v>103</v>
      </c>
      <c r="C32" s="78">
        <f t="shared" si="1"/>
        <v>1.7</v>
      </c>
      <c r="D32" s="77">
        <f t="shared" si="2"/>
        <v>190</v>
      </c>
      <c r="E32" s="34"/>
      <c r="F32" s="24"/>
      <c r="G32" s="24"/>
      <c r="H32" s="77">
        <f t="shared" si="3"/>
        <v>1700</v>
      </c>
      <c r="I32" s="77">
        <f t="shared" si="4"/>
        <v>48638.88888888888</v>
      </c>
      <c r="J32" s="77">
        <f t="shared" si="5"/>
        <v>170000000</v>
      </c>
      <c r="K32" s="46">
        <f t="shared" si="6"/>
        <v>12800000</v>
      </c>
      <c r="L32" s="77">
        <f t="shared" si="7"/>
        <v>14.84375</v>
      </c>
    </row>
    <row r="33" spans="1:12" ht="15.75">
      <c r="A33" s="17">
        <v>25</v>
      </c>
      <c r="B33" s="77">
        <f t="shared" si="0"/>
        <v>95</v>
      </c>
      <c r="C33" s="78">
        <f t="shared" si="1"/>
        <v>1.5</v>
      </c>
      <c r="D33" s="77">
        <f t="shared" si="2"/>
        <v>170</v>
      </c>
      <c r="E33" s="34"/>
      <c r="F33" s="24"/>
      <c r="G33" s="24"/>
      <c r="H33" s="77">
        <f t="shared" si="3"/>
        <v>1500</v>
      </c>
      <c r="I33" s="77">
        <f t="shared" si="4"/>
        <v>39583.333333333336</v>
      </c>
      <c r="J33" s="77">
        <f t="shared" si="5"/>
        <v>150000000</v>
      </c>
      <c r="K33" s="46">
        <f t="shared" si="6"/>
        <v>12800000</v>
      </c>
      <c r="L33" s="77">
        <f t="shared" si="7"/>
        <v>13.28125</v>
      </c>
    </row>
    <row r="34" spans="1:12" ht="15.75">
      <c r="A34" s="17">
        <v>26</v>
      </c>
      <c r="B34" s="77">
        <f t="shared" si="0"/>
        <v>107</v>
      </c>
      <c r="C34" s="78">
        <f t="shared" si="1"/>
        <v>1.9</v>
      </c>
      <c r="D34" s="77">
        <f t="shared" si="2"/>
        <v>210</v>
      </c>
      <c r="E34" s="34"/>
      <c r="F34" s="24"/>
      <c r="G34" s="24"/>
      <c r="H34" s="77">
        <f t="shared" si="3"/>
        <v>1900</v>
      </c>
      <c r="I34" s="77">
        <f t="shared" si="4"/>
        <v>56472.22222222222</v>
      </c>
      <c r="J34" s="77">
        <f t="shared" si="5"/>
        <v>190000000</v>
      </c>
      <c r="K34" s="46">
        <f t="shared" si="6"/>
        <v>12800000</v>
      </c>
      <c r="L34" s="77">
        <f t="shared" si="7"/>
        <v>16.40625</v>
      </c>
    </row>
    <row r="35" spans="1:12" ht="15.75">
      <c r="A35" s="17">
        <v>27</v>
      </c>
      <c r="B35" s="77">
        <f t="shared" si="0"/>
        <v>99</v>
      </c>
      <c r="C35" s="78">
        <f t="shared" si="1"/>
        <v>1.6</v>
      </c>
      <c r="D35" s="77">
        <f t="shared" si="2"/>
        <v>180</v>
      </c>
      <c r="E35" s="34"/>
      <c r="F35" s="24"/>
      <c r="G35" s="24"/>
      <c r="H35" s="77">
        <f t="shared" si="3"/>
        <v>1600</v>
      </c>
      <c r="I35" s="77">
        <f t="shared" si="4"/>
        <v>44000</v>
      </c>
      <c r="J35" s="77">
        <f t="shared" si="5"/>
        <v>160000000</v>
      </c>
      <c r="K35" s="46">
        <f t="shared" si="6"/>
        <v>12800000</v>
      </c>
      <c r="L35" s="77">
        <f t="shared" si="7"/>
        <v>14.0625</v>
      </c>
    </row>
    <row r="36" spans="1:12" ht="15.75">
      <c r="A36" s="17">
        <v>28</v>
      </c>
      <c r="B36" s="77">
        <f t="shared" si="0"/>
        <v>111</v>
      </c>
      <c r="C36" s="78">
        <f t="shared" si="1"/>
        <v>2</v>
      </c>
      <c r="D36" s="77">
        <f t="shared" si="2"/>
        <v>220</v>
      </c>
      <c r="E36" s="34"/>
      <c r="F36" s="24"/>
      <c r="G36" s="24"/>
      <c r="H36" s="77">
        <f t="shared" si="3"/>
        <v>2000</v>
      </c>
      <c r="I36" s="77">
        <f t="shared" si="4"/>
        <v>61666.666666666664</v>
      </c>
      <c r="J36" s="77">
        <f t="shared" si="5"/>
        <v>200000000</v>
      </c>
      <c r="K36" s="46">
        <f t="shared" si="6"/>
        <v>12800000</v>
      </c>
      <c r="L36" s="77">
        <f t="shared" si="7"/>
        <v>17.1875</v>
      </c>
    </row>
    <row r="37" spans="1:12" ht="15.75">
      <c r="A37" s="17">
        <v>29</v>
      </c>
      <c r="B37" s="77">
        <f t="shared" si="0"/>
        <v>103</v>
      </c>
      <c r="C37" s="78">
        <f t="shared" si="1"/>
        <v>1.7</v>
      </c>
      <c r="D37" s="77">
        <f t="shared" si="2"/>
        <v>190</v>
      </c>
      <c r="E37" s="34"/>
      <c r="F37" s="24"/>
      <c r="G37" s="24"/>
      <c r="H37" s="77">
        <f t="shared" si="3"/>
        <v>1700</v>
      </c>
      <c r="I37" s="77">
        <f t="shared" si="4"/>
        <v>48638.88888888888</v>
      </c>
      <c r="J37" s="77">
        <f t="shared" si="5"/>
        <v>170000000</v>
      </c>
      <c r="K37" s="46">
        <f t="shared" si="6"/>
        <v>12800000</v>
      </c>
      <c r="L37" s="77">
        <f t="shared" si="7"/>
        <v>14.84375</v>
      </c>
    </row>
    <row r="38" spans="1:12" ht="15.75">
      <c r="A38" s="17">
        <v>30</v>
      </c>
      <c r="B38" s="77">
        <f t="shared" si="0"/>
        <v>115</v>
      </c>
      <c r="C38" s="78">
        <f t="shared" si="1"/>
        <v>2.1</v>
      </c>
      <c r="D38" s="77">
        <f t="shared" si="2"/>
        <v>230</v>
      </c>
      <c r="E38" s="34"/>
      <c r="F38" s="24"/>
      <c r="G38" s="24"/>
      <c r="H38" s="77">
        <f t="shared" si="3"/>
        <v>2100</v>
      </c>
      <c r="I38" s="77">
        <f t="shared" si="4"/>
        <v>67083.33333333333</v>
      </c>
      <c r="J38" s="77">
        <f t="shared" si="5"/>
        <v>210000000</v>
      </c>
      <c r="K38" s="46">
        <f t="shared" si="6"/>
        <v>12800000</v>
      </c>
      <c r="L38" s="77">
        <f t="shared" si="7"/>
        <v>17.96875</v>
      </c>
    </row>
    <row r="39" spans="1:12" ht="15.75">
      <c r="A39" s="17">
        <v>31</v>
      </c>
      <c r="B39" s="77">
        <f t="shared" si="0"/>
        <v>107</v>
      </c>
      <c r="C39" s="78">
        <f t="shared" si="1"/>
        <v>1.9</v>
      </c>
      <c r="D39" s="77">
        <f t="shared" si="2"/>
        <v>210</v>
      </c>
      <c r="E39" s="34"/>
      <c r="F39" s="24"/>
      <c r="G39" s="24"/>
      <c r="H39" s="77">
        <f t="shared" si="3"/>
        <v>1900</v>
      </c>
      <c r="I39" s="77">
        <f t="shared" si="4"/>
        <v>56472.22222222222</v>
      </c>
      <c r="J39" s="77">
        <f t="shared" si="5"/>
        <v>190000000</v>
      </c>
      <c r="K39" s="46">
        <f t="shared" si="6"/>
        <v>12800000</v>
      </c>
      <c r="L39" s="77">
        <f t="shared" si="7"/>
        <v>16.40625</v>
      </c>
    </row>
    <row r="40" spans="1:12" ht="15.75">
      <c r="A40" s="17">
        <v>32</v>
      </c>
      <c r="B40" s="77">
        <f t="shared" si="0"/>
        <v>119</v>
      </c>
      <c r="C40" s="78">
        <f t="shared" si="1"/>
        <v>2.3</v>
      </c>
      <c r="D40" s="77">
        <f t="shared" si="2"/>
        <v>250</v>
      </c>
      <c r="E40" s="34"/>
      <c r="F40" s="24"/>
      <c r="G40" s="24"/>
      <c r="H40" s="77">
        <f t="shared" si="3"/>
        <v>2300</v>
      </c>
      <c r="I40" s="77">
        <f t="shared" si="4"/>
        <v>76027.77777777777</v>
      </c>
      <c r="J40" s="77">
        <f t="shared" si="5"/>
        <v>230000000</v>
      </c>
      <c r="K40" s="46">
        <f t="shared" si="6"/>
        <v>12800000</v>
      </c>
      <c r="L40" s="77">
        <f t="shared" si="7"/>
        <v>19.53125</v>
      </c>
    </row>
    <row r="41" spans="1:12" ht="15.75">
      <c r="A41" s="17">
        <v>33</v>
      </c>
      <c r="B41" s="77">
        <f t="shared" si="0"/>
        <v>111</v>
      </c>
      <c r="C41" s="78">
        <f t="shared" si="1"/>
        <v>2</v>
      </c>
      <c r="D41" s="77">
        <f t="shared" si="2"/>
        <v>220</v>
      </c>
      <c r="E41" s="34"/>
      <c r="F41" s="24"/>
      <c r="G41" s="24"/>
      <c r="H41" s="77">
        <f t="shared" si="3"/>
        <v>2000</v>
      </c>
      <c r="I41" s="77">
        <f t="shared" si="4"/>
        <v>61666.666666666664</v>
      </c>
      <c r="J41" s="77">
        <f t="shared" si="5"/>
        <v>200000000</v>
      </c>
      <c r="K41" s="46">
        <f t="shared" si="6"/>
        <v>12800000</v>
      </c>
      <c r="L41" s="77">
        <f t="shared" si="7"/>
        <v>17.1875</v>
      </c>
    </row>
    <row r="42" spans="1:12" ht="15.75">
      <c r="A42" s="17">
        <v>34</v>
      </c>
      <c r="B42" s="77">
        <f t="shared" si="0"/>
        <v>123</v>
      </c>
      <c r="C42" s="78">
        <f t="shared" si="1"/>
        <v>2.4</v>
      </c>
      <c r="D42" s="77">
        <f t="shared" si="2"/>
        <v>260</v>
      </c>
      <c r="E42" s="34"/>
      <c r="F42" s="24"/>
      <c r="G42" s="24"/>
      <c r="H42" s="77">
        <f t="shared" si="3"/>
        <v>2400</v>
      </c>
      <c r="I42" s="77">
        <f t="shared" si="4"/>
        <v>81999.99999999999</v>
      </c>
      <c r="J42" s="77">
        <f t="shared" si="5"/>
        <v>240000000</v>
      </c>
      <c r="K42" s="46">
        <f t="shared" si="6"/>
        <v>12800000</v>
      </c>
      <c r="L42" s="77">
        <f t="shared" si="7"/>
        <v>20.3125</v>
      </c>
    </row>
    <row r="43" spans="1:12" ht="15.75">
      <c r="A43" s="17">
        <v>35</v>
      </c>
      <c r="B43" s="77">
        <f t="shared" si="0"/>
        <v>115</v>
      </c>
      <c r="C43" s="78">
        <f t="shared" si="1"/>
        <v>2.1</v>
      </c>
      <c r="D43" s="77">
        <f t="shared" si="2"/>
        <v>230</v>
      </c>
      <c r="E43" s="34"/>
      <c r="F43" s="24"/>
      <c r="G43" s="24"/>
      <c r="H43" s="77">
        <f t="shared" si="3"/>
        <v>2100</v>
      </c>
      <c r="I43" s="77">
        <f t="shared" si="4"/>
        <v>67083.33333333333</v>
      </c>
      <c r="J43" s="77">
        <f t="shared" si="5"/>
        <v>210000000</v>
      </c>
      <c r="K43" s="46">
        <f t="shared" si="6"/>
        <v>12800000</v>
      </c>
      <c r="L43" s="77">
        <f t="shared" si="7"/>
        <v>17.96875</v>
      </c>
    </row>
    <row r="44" spans="1:12" ht="15.75">
      <c r="A44" s="17">
        <v>36</v>
      </c>
      <c r="B44" s="77">
        <f t="shared" si="0"/>
        <v>127</v>
      </c>
      <c r="C44" s="78">
        <f t="shared" si="1"/>
        <v>2.6</v>
      </c>
      <c r="D44" s="77">
        <f t="shared" si="2"/>
        <v>290</v>
      </c>
      <c r="E44" s="34"/>
      <c r="F44" s="24"/>
      <c r="G44" s="24"/>
      <c r="H44" s="77">
        <f t="shared" si="3"/>
        <v>2600</v>
      </c>
      <c r="I44" s="77">
        <f t="shared" si="4"/>
        <v>91722.22222222223</v>
      </c>
      <c r="J44" s="77">
        <f t="shared" si="5"/>
        <v>260000000</v>
      </c>
      <c r="K44" s="46">
        <f t="shared" si="6"/>
        <v>12800000</v>
      </c>
      <c r="L44" s="77">
        <f t="shared" si="7"/>
        <v>22.65625</v>
      </c>
    </row>
    <row r="45" spans="1:12" ht="15.75">
      <c r="A45" s="17">
        <v>37</v>
      </c>
      <c r="B45" s="77">
        <f t="shared" si="0"/>
        <v>119</v>
      </c>
      <c r="C45" s="78">
        <f t="shared" si="1"/>
        <v>2.3</v>
      </c>
      <c r="D45" s="77">
        <f t="shared" si="2"/>
        <v>250</v>
      </c>
      <c r="E45" s="34"/>
      <c r="F45" s="24"/>
      <c r="G45" s="24"/>
      <c r="H45" s="77">
        <f t="shared" si="3"/>
        <v>2300</v>
      </c>
      <c r="I45" s="77">
        <f t="shared" si="4"/>
        <v>76027.77777777777</v>
      </c>
      <c r="J45" s="77">
        <f t="shared" si="5"/>
        <v>230000000</v>
      </c>
      <c r="K45" s="46">
        <f t="shared" si="6"/>
        <v>12800000</v>
      </c>
      <c r="L45" s="77">
        <f t="shared" si="7"/>
        <v>19.53125</v>
      </c>
    </row>
    <row r="46" spans="1:12" ht="15.75">
      <c r="A46" s="17">
        <v>38</v>
      </c>
      <c r="B46" s="77">
        <f t="shared" si="0"/>
        <v>131</v>
      </c>
      <c r="C46" s="78">
        <f t="shared" si="1"/>
        <v>2.7</v>
      </c>
      <c r="D46" s="77">
        <f t="shared" si="2"/>
        <v>300</v>
      </c>
      <c r="E46" s="34"/>
      <c r="F46" s="24"/>
      <c r="G46" s="24"/>
      <c r="H46" s="77">
        <f t="shared" si="3"/>
        <v>2700</v>
      </c>
      <c r="I46" s="77">
        <f t="shared" si="4"/>
        <v>98250</v>
      </c>
      <c r="J46" s="77">
        <f t="shared" si="5"/>
        <v>270000000</v>
      </c>
      <c r="K46" s="46">
        <f t="shared" si="6"/>
        <v>12800000</v>
      </c>
      <c r="L46" s="77">
        <f t="shared" si="7"/>
        <v>23.4375</v>
      </c>
    </row>
    <row r="47" spans="1:12" ht="15.75">
      <c r="A47" s="17">
        <v>39</v>
      </c>
      <c r="B47" s="77">
        <f t="shared" si="0"/>
        <v>123</v>
      </c>
      <c r="C47" s="78">
        <f t="shared" si="1"/>
        <v>2.4</v>
      </c>
      <c r="D47" s="77">
        <f t="shared" si="2"/>
        <v>260</v>
      </c>
      <c r="E47" s="34"/>
      <c r="F47" s="24"/>
      <c r="G47" s="24"/>
      <c r="H47" s="77">
        <f t="shared" si="3"/>
        <v>2400</v>
      </c>
      <c r="I47" s="77">
        <f t="shared" si="4"/>
        <v>81999.99999999999</v>
      </c>
      <c r="J47" s="77">
        <f t="shared" si="5"/>
        <v>240000000</v>
      </c>
      <c r="K47" s="46">
        <f t="shared" si="6"/>
        <v>12800000</v>
      </c>
      <c r="L47" s="77">
        <f t="shared" si="7"/>
        <v>20.3125</v>
      </c>
    </row>
    <row r="48" spans="1:12" ht="15.75">
      <c r="A48" s="17">
        <v>40</v>
      </c>
      <c r="B48" s="77">
        <f t="shared" si="0"/>
        <v>135</v>
      </c>
      <c r="C48" s="78">
        <f t="shared" si="1"/>
        <v>2.9</v>
      </c>
      <c r="D48" s="77">
        <f t="shared" si="2"/>
        <v>320</v>
      </c>
      <c r="E48" s="34"/>
      <c r="F48" s="24"/>
      <c r="G48" s="24"/>
      <c r="H48" s="77">
        <f t="shared" si="3"/>
        <v>2900</v>
      </c>
      <c r="I48" s="77">
        <f t="shared" si="4"/>
        <v>108750</v>
      </c>
      <c r="J48" s="77">
        <f t="shared" si="5"/>
        <v>290000000</v>
      </c>
      <c r="K48" s="46">
        <f t="shared" si="6"/>
        <v>12800000</v>
      </c>
      <c r="L48" s="77">
        <f t="shared" si="7"/>
        <v>25</v>
      </c>
    </row>
  </sheetData>
  <printOptions/>
  <pageMargins left="0.75" right="0.67" top="0.67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2008-01-19T14:46:24Z</cp:lastPrinted>
  <dcterms:created xsi:type="dcterms:W3CDTF">1999-04-09T16:08:32Z</dcterms:created>
  <dcterms:modified xsi:type="dcterms:W3CDTF">2011-01-18T10:13:21Z</dcterms:modified>
  <cp:category/>
  <cp:version/>
  <cp:contentType/>
  <cp:contentStatus/>
</cp:coreProperties>
</file>