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485" windowHeight="8865" activeTab="0"/>
  </bookViews>
  <sheets>
    <sheet name="opgave" sheetId="1" r:id="rId1"/>
    <sheet name="gegevens" sheetId="2" r:id="rId2"/>
    <sheet name="antwoorden" sheetId="3" r:id="rId3"/>
  </sheets>
  <definedNames>
    <definedName name="_xlnm.Print_Area" localSheetId="2">'antwoorden'!$A$1:$R$53</definedName>
    <definedName name="_xlnm.Print_Area" localSheetId="1">'gegevens'!$A$3:$P$51</definedName>
    <definedName name="_xlnm.Print_Area" localSheetId="0">'opgave'!$A$2:$R$60</definedName>
  </definedNames>
  <calcPr fullCalcOnLoad="1"/>
</workbook>
</file>

<file path=xl/sharedStrings.xml><?xml version="1.0" encoding="utf-8"?>
<sst xmlns="http://schemas.openxmlformats.org/spreadsheetml/2006/main" count="112" uniqueCount="73">
  <si>
    <t>Nr</t>
  </si>
  <si>
    <t>Uitkomsten:</t>
  </si>
  <si>
    <t>OK?</t>
  </si>
  <si>
    <t xml:space="preserve">Neem de gegevens over die op de lijst achter jouw nummer staan. </t>
  </si>
  <si>
    <t>Berekeningen:</t>
  </si>
  <si>
    <t>Afr.?</t>
  </si>
  <si>
    <t>NAAM:</t>
  </si>
  <si>
    <t>Eenh?</t>
  </si>
  <si>
    <t>°</t>
  </si>
  <si>
    <t>N</t>
  </si>
  <si>
    <t>y</t>
  </si>
  <si>
    <t>x</t>
  </si>
  <si>
    <t>a</t>
  </si>
  <si>
    <t>Verbeterde uitkomsten:</t>
  </si>
  <si>
    <t>2.</t>
  </si>
  <si>
    <t>3.</t>
  </si>
  <si>
    <t>4.</t>
  </si>
  <si>
    <t>5.</t>
  </si>
  <si>
    <t>Fig. 1</t>
  </si>
  <si>
    <t>Fig. 2</t>
  </si>
  <si>
    <t>Fig. 3</t>
  </si>
  <si>
    <t>b</t>
  </si>
  <si>
    <t>to</t>
  </si>
  <si>
    <t>7.</t>
  </si>
  <si>
    <t>Ontbinden/ evenwicht van krachten.</t>
  </si>
  <si>
    <t>Er wordt aan een slee getrokken maar desondanks blijft hij op zijn plaats liggen.</t>
  </si>
  <si>
    <t>K</t>
  </si>
  <si>
    <t>g</t>
  </si>
  <si>
    <r>
      <t>F</t>
    </r>
    <r>
      <rPr>
        <b/>
        <vertAlign val="subscript"/>
        <sz val="12"/>
        <rFont val="Times New Roman"/>
        <family val="1"/>
      </rPr>
      <t>1</t>
    </r>
  </si>
  <si>
    <r>
      <t>F</t>
    </r>
    <r>
      <rPr>
        <b/>
        <vertAlign val="subscript"/>
        <sz val="12"/>
        <rFont val="Times New Roman"/>
        <family val="1"/>
      </rPr>
      <t>2</t>
    </r>
  </si>
  <si>
    <r>
      <t>F</t>
    </r>
    <r>
      <rPr>
        <b/>
        <vertAlign val="subscript"/>
        <sz val="12"/>
        <rFont val="Times New Roman"/>
        <family val="1"/>
      </rPr>
      <t>5</t>
    </r>
  </si>
  <si>
    <r>
      <t>F</t>
    </r>
    <r>
      <rPr>
        <b/>
        <vertAlign val="subscript"/>
        <sz val="12"/>
        <rFont val="Times New Roman"/>
        <family val="1"/>
      </rPr>
      <t>6</t>
    </r>
  </si>
  <si>
    <r>
      <t>F</t>
    </r>
    <r>
      <rPr>
        <b/>
        <vertAlign val="subscript"/>
        <sz val="12"/>
        <rFont val="Times New Roman"/>
        <family val="1"/>
      </rPr>
      <t>1x</t>
    </r>
  </si>
  <si>
    <r>
      <t>F</t>
    </r>
    <r>
      <rPr>
        <b/>
        <vertAlign val="subscript"/>
        <sz val="12"/>
        <rFont val="Times New Roman"/>
        <family val="1"/>
      </rPr>
      <t>1y</t>
    </r>
  </si>
  <si>
    <r>
      <t>F</t>
    </r>
    <r>
      <rPr>
        <b/>
        <vertAlign val="subscript"/>
        <sz val="12"/>
        <rFont val="Times New Roman"/>
        <family val="1"/>
      </rPr>
      <t>3</t>
    </r>
  </si>
  <si>
    <r>
      <t>F</t>
    </r>
    <r>
      <rPr>
        <b/>
        <vertAlign val="subscript"/>
        <sz val="12"/>
        <rFont val="Times New Roman"/>
        <family val="1"/>
      </rPr>
      <t>4</t>
    </r>
  </si>
  <si>
    <r>
      <t>F</t>
    </r>
    <r>
      <rPr>
        <b/>
        <vertAlign val="subscript"/>
        <sz val="12"/>
        <rFont val="Times New Roman"/>
        <family val="1"/>
      </rPr>
      <t>7</t>
    </r>
  </si>
  <si>
    <r>
      <t>F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in N</t>
    </r>
  </si>
  <si>
    <r>
      <t>F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in N</t>
    </r>
  </si>
  <si>
    <r>
      <t xml:space="preserve">    </t>
    </r>
    <r>
      <rPr>
        <b/>
        <sz val="12"/>
        <rFont val="Times New Roman"/>
        <family val="1"/>
      </rPr>
      <t>Construeer</t>
    </r>
    <r>
      <rPr>
        <sz val="12"/>
        <rFont val="Times New Roman"/>
        <family val="1"/>
      </rPr>
      <t xml:space="preserve">  in de tekening F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en F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.</t>
    </r>
  </si>
  <si>
    <t>F7</t>
  </si>
  <si>
    <t>F5</t>
  </si>
  <si>
    <t>F6</t>
  </si>
  <si>
    <r>
      <t>a</t>
    </r>
    <r>
      <rPr>
        <b/>
        <sz val="12"/>
        <rFont val="Times New Roman"/>
        <family val="1"/>
      </rPr>
      <t xml:space="preserve"> in °</t>
    </r>
  </si>
  <si>
    <r>
      <t>b</t>
    </r>
    <r>
      <rPr>
        <b/>
        <sz val="12"/>
        <rFont val="Times New Roman"/>
        <family val="1"/>
      </rPr>
      <t xml:space="preserve"> in °</t>
    </r>
  </si>
  <si>
    <r>
      <t>F</t>
    </r>
    <r>
      <rPr>
        <b/>
        <vertAlign val="sub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in N</t>
    </r>
  </si>
  <si>
    <r>
      <t>g</t>
    </r>
    <r>
      <rPr>
        <b/>
        <sz val="12"/>
        <rFont val="Times New Roman"/>
        <family val="1"/>
      </rPr>
      <t xml:space="preserve"> in °</t>
    </r>
  </si>
  <si>
    <r>
      <t>Op de slee werkt 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(spankracht van het touw), F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(de zwaartekracht), F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(de wrijvingskracht) en F</t>
    </r>
    <r>
      <rPr>
        <vertAlign val="subscript"/>
        <sz val="12"/>
        <rFont val="Times New Roman"/>
        <family val="1"/>
      </rPr>
      <t xml:space="preserve">4 </t>
    </r>
    <r>
      <rPr>
        <sz val="12"/>
        <rFont val="Times New Roman"/>
        <family val="1"/>
      </rPr>
      <t xml:space="preserve"> (de kracht</t>
    </r>
  </si>
  <si>
    <t>8.</t>
  </si>
  <si>
    <t>N/cm</t>
  </si>
  <si>
    <t>Schaal =</t>
  </si>
  <si>
    <r>
      <t>6. Bereken F</t>
    </r>
    <r>
      <rPr>
        <vertAlign val="subscript"/>
        <sz val="12"/>
        <rFont val="Times New Roman"/>
        <family val="1"/>
      </rPr>
      <t>4</t>
    </r>
  </si>
  <si>
    <r>
      <t>3. Bereken  de x-component van 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.</t>
    </r>
  </si>
  <si>
    <r>
      <t>4. Bereken  de y-component van 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.</t>
    </r>
  </si>
  <si>
    <t>1.</t>
  </si>
  <si>
    <t>6.</t>
  </si>
  <si>
    <t>Fx; Fy</t>
  </si>
  <si>
    <t>9.</t>
  </si>
  <si>
    <t>Parall.</t>
  </si>
  <si>
    <r>
      <t>5. Leg uit hoe groot F</t>
    </r>
    <r>
      <rPr>
        <vertAlign val="subscript"/>
        <sz val="12"/>
        <rFont val="Times New Roman"/>
        <family val="1"/>
      </rPr>
      <t xml:space="preserve">3  </t>
    </r>
    <r>
      <rPr>
        <sz val="12"/>
        <rFont val="Times New Roman"/>
        <family val="1"/>
      </rPr>
      <t>is.</t>
    </r>
  </si>
  <si>
    <r>
      <t>-F</t>
    </r>
    <r>
      <rPr>
        <b/>
        <vertAlign val="sub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en</t>
    </r>
  </si>
  <si>
    <t>Als je onder aan het scherm op "gegevens" klikt zie je de lijst met gegevens.</t>
  </si>
  <si>
    <t>Als je onder aan het scherm op "opgave" klikt zie je de opgave zelf.</t>
  </si>
  <si>
    <t>7. Zie Fig. 3. In punt K hangt een een gewicht aan twee kabels. Maak een nauwkeurige tekening</t>
  </si>
  <si>
    <r>
      <t xml:space="preserve">    op schaal </t>
    </r>
    <r>
      <rPr>
        <b/>
        <sz val="12"/>
        <rFont val="Times New Roman"/>
        <family val="1"/>
      </rPr>
      <t>op de achterkant</t>
    </r>
    <r>
      <rPr>
        <sz val="12"/>
        <rFont val="Times New Roman"/>
        <family val="1"/>
      </rPr>
      <t xml:space="preserve"> van dit blad met beide kabels, de hoeken </t>
    </r>
    <r>
      <rPr>
        <sz val="12"/>
        <rFont val="Symbol"/>
        <family val="1"/>
      </rPr>
      <t>b</t>
    </r>
    <r>
      <rPr>
        <sz val="12"/>
        <rFont val="Times New Roman"/>
        <family val="1"/>
      </rPr>
      <t xml:space="preserve">, </t>
    </r>
    <r>
      <rPr>
        <sz val="12"/>
        <rFont val="Symbol"/>
        <family val="1"/>
      </rPr>
      <t>g</t>
    </r>
    <r>
      <rPr>
        <sz val="12"/>
        <rFont val="Times New Roman"/>
        <family val="1"/>
      </rPr>
      <t xml:space="preserve"> en F</t>
    </r>
    <r>
      <rPr>
        <vertAlign val="subscript"/>
        <sz val="12"/>
        <rFont val="Times New Roman"/>
        <family val="1"/>
      </rPr>
      <t>7</t>
    </r>
    <r>
      <rPr>
        <sz val="12"/>
        <rFont val="Times New Roman"/>
        <family val="1"/>
      </rPr>
      <t>.</t>
    </r>
  </si>
  <si>
    <t>van de grond die tegen de slee duwt). Zie Fig. 1.</t>
  </si>
  <si>
    <r>
      <t xml:space="preserve">1. Neem figuur 1 over in figuur 2. Teken de hoek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(ongeveer) op schaal, de vier krachten hoeven niet op schaal.</t>
    </r>
  </si>
  <si>
    <r>
      <t>2. Teken de x- en y- component van 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.</t>
    </r>
  </si>
  <si>
    <t xml:space="preserve">    Zet knooppunt K ongeveer in het midden van je blad! Kies de krachten-schaal 1 cm = 10 N</t>
  </si>
  <si>
    <r>
      <t>8. Bepaal hoe groot F</t>
    </r>
    <r>
      <rPr>
        <vertAlign val="subscript"/>
        <sz val="12"/>
        <rFont val="Times New Roman"/>
        <family val="1"/>
      </rPr>
      <t xml:space="preserve">5 </t>
    </r>
    <r>
      <rPr>
        <sz val="12"/>
        <rFont val="Times New Roman"/>
        <family val="1"/>
      </rPr>
      <t>is.</t>
    </r>
  </si>
  <si>
    <r>
      <t>9. Bepaal hoe groot F</t>
    </r>
    <r>
      <rPr>
        <vertAlign val="subscript"/>
        <sz val="12"/>
        <rFont val="Times New Roman"/>
        <family val="1"/>
      </rPr>
      <t xml:space="preserve">6 </t>
    </r>
    <r>
      <rPr>
        <sz val="12"/>
        <rFont val="Times New Roman"/>
        <family val="1"/>
      </rPr>
      <t>is.</t>
    </r>
  </si>
  <si>
    <t>havo4 A</t>
  </si>
  <si>
    <t>h 3 Krachten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</si>
</sst>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0"/>
    <numFmt numFmtId="171" formatCode="0.0000"/>
    <numFmt numFmtId="172" formatCode="0.000"/>
    <numFmt numFmtId="173" formatCode="0.0"/>
    <numFmt numFmtId="174" formatCode="0.000E+00"/>
    <numFmt numFmtId="175" formatCode="0.0E+00"/>
    <numFmt numFmtId="176" formatCode="0.0000E+00"/>
    <numFmt numFmtId="177" formatCode="d/mm/yy"/>
  </numFmts>
  <fonts count="10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Symbol"/>
      <family val="1"/>
    </font>
    <font>
      <sz val="12"/>
      <name val="Symbol"/>
      <family val="1"/>
    </font>
    <font>
      <b/>
      <vertAlign val="subscript"/>
      <sz val="12"/>
      <name val="Times New Roman"/>
      <family val="1"/>
    </font>
    <font>
      <b/>
      <i/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73" fontId="2" fillId="0" borderId="0" xfId="0" applyNumberFormat="1" applyFont="1" applyAlignment="1">
      <alignment/>
    </xf>
    <xf numFmtId="0" fontId="3" fillId="0" borderId="5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1" fontId="2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5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34</xdr:row>
      <xdr:rowOff>123825</xdr:rowOff>
    </xdr:from>
    <xdr:ext cx="76200" cy="200025"/>
    <xdr:sp>
      <xdr:nvSpPr>
        <xdr:cNvPr id="1" name="TextBox 7"/>
        <xdr:cNvSpPr txBox="1">
          <a:spLocks noChangeArrowheads="1"/>
        </xdr:cNvSpPr>
      </xdr:nvSpPr>
      <xdr:spPr>
        <a:xfrm>
          <a:off x="2857500" y="735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200025"/>
    <xdr:sp>
      <xdr:nvSpPr>
        <xdr:cNvPr id="2" name="TextBox 8"/>
        <xdr:cNvSpPr txBox="1">
          <a:spLocks noChangeArrowheads="1"/>
        </xdr:cNvSpPr>
      </xdr:nvSpPr>
      <xdr:spPr>
        <a:xfrm>
          <a:off x="1619250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31</xdr:row>
      <xdr:rowOff>19050</xdr:rowOff>
    </xdr:from>
    <xdr:ext cx="76200" cy="200025"/>
    <xdr:sp>
      <xdr:nvSpPr>
        <xdr:cNvPr id="3" name="TextBox 9"/>
        <xdr:cNvSpPr txBox="1">
          <a:spLocks noChangeArrowheads="1"/>
        </xdr:cNvSpPr>
      </xdr:nvSpPr>
      <xdr:spPr>
        <a:xfrm>
          <a:off x="895350" y="664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76200</xdr:rowOff>
    </xdr:from>
    <xdr:ext cx="76200" cy="228600"/>
    <xdr:sp>
      <xdr:nvSpPr>
        <xdr:cNvPr id="4" name="TextBox 10"/>
        <xdr:cNvSpPr txBox="1">
          <a:spLocks noChangeArrowheads="1"/>
        </xdr:cNvSpPr>
      </xdr:nvSpPr>
      <xdr:spPr>
        <a:xfrm>
          <a:off x="242887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123825</xdr:rowOff>
    </xdr:from>
    <xdr:ext cx="76200" cy="200025"/>
    <xdr:sp>
      <xdr:nvSpPr>
        <xdr:cNvPr id="5" name="TextBox 15"/>
        <xdr:cNvSpPr txBox="1">
          <a:spLocks noChangeArrowheads="1"/>
        </xdr:cNvSpPr>
      </xdr:nvSpPr>
      <xdr:spPr>
        <a:xfrm>
          <a:off x="4505325" y="735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142875</xdr:colOff>
      <xdr:row>36</xdr:row>
      <xdr:rowOff>0</xdr:rowOff>
    </xdr:from>
    <xdr:ext cx="76200" cy="200025"/>
    <xdr:sp>
      <xdr:nvSpPr>
        <xdr:cNvPr id="6" name="TextBox 16"/>
        <xdr:cNvSpPr txBox="1">
          <a:spLocks noChangeArrowheads="1"/>
        </xdr:cNvSpPr>
      </xdr:nvSpPr>
      <xdr:spPr>
        <a:xfrm>
          <a:off x="3829050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76200</xdr:rowOff>
    </xdr:from>
    <xdr:ext cx="76200" cy="228600"/>
    <xdr:sp>
      <xdr:nvSpPr>
        <xdr:cNvPr id="7" name="TextBox 18"/>
        <xdr:cNvSpPr txBox="1">
          <a:spLocks noChangeArrowheads="1"/>
        </xdr:cNvSpPr>
      </xdr:nvSpPr>
      <xdr:spPr>
        <a:xfrm>
          <a:off x="4133850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31</xdr:row>
      <xdr:rowOff>19050</xdr:rowOff>
    </xdr:from>
    <xdr:ext cx="76200" cy="200025"/>
    <xdr:sp>
      <xdr:nvSpPr>
        <xdr:cNvPr id="8" name="TextBox 19"/>
        <xdr:cNvSpPr txBox="1">
          <a:spLocks noChangeArrowheads="1"/>
        </xdr:cNvSpPr>
      </xdr:nvSpPr>
      <xdr:spPr>
        <a:xfrm>
          <a:off x="895350" y="664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36</xdr:row>
      <xdr:rowOff>0</xdr:rowOff>
    </xdr:from>
    <xdr:to>
      <xdr:col>4</xdr:col>
      <xdr:colOff>95250</xdr:colOff>
      <xdr:row>36</xdr:row>
      <xdr:rowOff>0</xdr:rowOff>
    </xdr:to>
    <xdr:sp>
      <xdr:nvSpPr>
        <xdr:cNvPr id="9" name="Line 25"/>
        <xdr:cNvSpPr>
          <a:spLocks/>
        </xdr:cNvSpPr>
      </xdr:nvSpPr>
      <xdr:spPr>
        <a:xfrm>
          <a:off x="733425" y="76295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28</xdr:row>
      <xdr:rowOff>190500</xdr:rowOff>
    </xdr:from>
    <xdr:to>
      <xdr:col>14</xdr:col>
      <xdr:colOff>0</xdr:colOff>
      <xdr:row>44</xdr:row>
      <xdr:rowOff>114300</xdr:rowOff>
    </xdr:to>
    <xdr:grpSp>
      <xdr:nvGrpSpPr>
        <xdr:cNvPr id="10" name="Group 40"/>
        <xdr:cNvGrpSpPr>
          <a:grpSpLocks/>
        </xdr:cNvGrpSpPr>
      </xdr:nvGrpSpPr>
      <xdr:grpSpPr>
        <a:xfrm>
          <a:off x="3286125" y="6143625"/>
          <a:ext cx="2647950" cy="3200400"/>
          <a:chOff x="321" y="2218"/>
          <a:chExt cx="329" cy="259"/>
        </a:xfrm>
        <a:solidFill>
          <a:srgbClr val="FFFFFF"/>
        </a:solidFill>
      </xdr:grpSpPr>
      <xdr:sp>
        <xdr:nvSpPr>
          <xdr:cNvPr id="11" name="Line 27"/>
          <xdr:cNvSpPr>
            <a:spLocks/>
          </xdr:cNvSpPr>
        </xdr:nvSpPr>
        <xdr:spPr>
          <a:xfrm>
            <a:off x="321" y="2340"/>
            <a:ext cx="3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8"/>
          <xdr:cNvSpPr>
            <a:spLocks/>
          </xdr:cNvSpPr>
        </xdr:nvSpPr>
        <xdr:spPr>
          <a:xfrm>
            <a:off x="483" y="2218"/>
            <a:ext cx="0" cy="2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52</xdr:row>
      <xdr:rowOff>142875</xdr:rowOff>
    </xdr:from>
    <xdr:to>
      <xdr:col>3</xdr:col>
      <xdr:colOff>323850</xdr:colOff>
      <xdr:row>53</xdr:row>
      <xdr:rowOff>57150</xdr:rowOff>
    </xdr:to>
    <xdr:sp>
      <xdr:nvSpPr>
        <xdr:cNvPr id="13" name="Rectangle 42"/>
        <xdr:cNvSpPr>
          <a:spLocks/>
        </xdr:cNvSpPr>
      </xdr:nvSpPr>
      <xdr:spPr>
        <a:xfrm>
          <a:off x="1390650" y="1104900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41</xdr:row>
      <xdr:rowOff>95250</xdr:rowOff>
    </xdr:from>
    <xdr:to>
      <xdr:col>6</xdr:col>
      <xdr:colOff>323850</xdr:colOff>
      <xdr:row>57</xdr:row>
      <xdr:rowOff>66675</xdr:rowOff>
    </xdr:to>
    <xdr:grpSp>
      <xdr:nvGrpSpPr>
        <xdr:cNvPr id="14" name="Group 62"/>
        <xdr:cNvGrpSpPr>
          <a:grpSpLocks/>
        </xdr:cNvGrpSpPr>
      </xdr:nvGrpSpPr>
      <xdr:grpSpPr>
        <a:xfrm>
          <a:off x="666750" y="8724900"/>
          <a:ext cx="2085975" cy="3286125"/>
          <a:chOff x="70" y="2323"/>
          <a:chExt cx="219" cy="273"/>
        </a:xfrm>
        <a:solidFill>
          <a:srgbClr val="FFFFFF"/>
        </a:solidFill>
      </xdr:grpSpPr>
      <xdr:sp>
        <xdr:nvSpPr>
          <xdr:cNvPr id="15" name="Line 41"/>
          <xdr:cNvSpPr>
            <a:spLocks/>
          </xdr:cNvSpPr>
        </xdr:nvSpPr>
        <xdr:spPr>
          <a:xfrm>
            <a:off x="70" y="2323"/>
            <a:ext cx="80" cy="1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43"/>
          <xdr:cNvSpPr>
            <a:spLocks/>
          </xdr:cNvSpPr>
        </xdr:nvSpPr>
        <xdr:spPr>
          <a:xfrm>
            <a:off x="70" y="2521"/>
            <a:ext cx="219" cy="1"/>
          </a:xfrm>
          <a:custGeom>
            <a:pathLst>
              <a:path h="1" w="219">
                <a:moveTo>
                  <a:pt x="219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45"/>
          <xdr:cNvSpPr>
            <a:spLocks/>
          </xdr:cNvSpPr>
        </xdr:nvSpPr>
        <xdr:spPr>
          <a:xfrm>
            <a:off x="150" y="2518"/>
            <a:ext cx="1" cy="78"/>
          </a:xfrm>
          <a:custGeom>
            <a:pathLst>
              <a:path h="78" w="1">
                <a:moveTo>
                  <a:pt x="0" y="0"/>
                </a:moveTo>
                <a:lnTo>
                  <a:pt x="0" y="78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1"/>
          <xdr:cNvSpPr>
            <a:spLocks/>
          </xdr:cNvSpPr>
        </xdr:nvSpPr>
        <xdr:spPr>
          <a:xfrm flipV="1">
            <a:off x="149" y="2420"/>
            <a:ext cx="135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31</xdr:row>
      <xdr:rowOff>0</xdr:rowOff>
    </xdr:from>
    <xdr:to>
      <xdr:col>6</xdr:col>
      <xdr:colOff>152400</xdr:colOff>
      <xdr:row>40</xdr:row>
      <xdr:rowOff>47625</xdr:rowOff>
    </xdr:to>
    <xdr:grpSp>
      <xdr:nvGrpSpPr>
        <xdr:cNvPr id="19" name="Group 71"/>
        <xdr:cNvGrpSpPr>
          <a:grpSpLocks/>
        </xdr:cNvGrpSpPr>
      </xdr:nvGrpSpPr>
      <xdr:grpSpPr>
        <a:xfrm>
          <a:off x="57150" y="6629400"/>
          <a:ext cx="2524125" cy="1847850"/>
          <a:chOff x="6" y="2588"/>
          <a:chExt cx="265" cy="194"/>
        </a:xfrm>
        <a:solidFill>
          <a:srgbClr val="FFFFFF"/>
        </a:solidFill>
      </xdr:grpSpPr>
      <xdr:grpSp>
        <xdr:nvGrpSpPr>
          <xdr:cNvPr id="20" name="Group 65"/>
          <xdr:cNvGrpSpPr>
            <a:grpSpLocks/>
          </xdr:cNvGrpSpPr>
        </xdr:nvGrpSpPr>
        <xdr:grpSpPr>
          <a:xfrm>
            <a:off x="25" y="2588"/>
            <a:ext cx="246" cy="175"/>
            <a:chOff x="26" y="2590"/>
            <a:chExt cx="246" cy="181"/>
          </a:xfrm>
          <a:solidFill>
            <a:srgbClr val="FFFFFF"/>
          </a:solidFill>
        </xdr:grpSpPr>
        <xdr:sp>
          <xdr:nvSpPr>
            <xdr:cNvPr id="21" name="Line 20"/>
            <xdr:cNvSpPr>
              <a:spLocks/>
            </xdr:cNvSpPr>
          </xdr:nvSpPr>
          <xdr:spPr>
            <a:xfrm>
              <a:off x="77" y="2700"/>
              <a:ext cx="0" cy="7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3"/>
            <xdr:cNvSpPr>
              <a:spLocks/>
            </xdr:cNvSpPr>
          </xdr:nvSpPr>
          <xdr:spPr>
            <a:xfrm flipH="1">
              <a:off x="26" y="2699"/>
              <a:ext cx="5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4"/>
            <xdr:cNvSpPr>
              <a:spLocks/>
            </xdr:cNvSpPr>
          </xdr:nvSpPr>
          <xdr:spPr>
            <a:xfrm flipV="1">
              <a:off x="78" y="2654"/>
              <a:ext cx="79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9"/>
            <xdr:cNvSpPr>
              <a:spLocks/>
            </xdr:cNvSpPr>
          </xdr:nvSpPr>
          <xdr:spPr>
            <a:xfrm flipV="1">
              <a:off x="77" y="2633"/>
              <a:ext cx="0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63"/>
            <xdr:cNvSpPr>
              <a:spLocks/>
            </xdr:cNvSpPr>
          </xdr:nvSpPr>
          <xdr:spPr>
            <a:xfrm>
              <a:off x="162" y="2730"/>
              <a:ext cx="78" cy="30"/>
            </a:xfrm>
            <a:prstGeom prst="wedgeRoundRectCallout">
              <a:avLst>
                <a:gd name="adj1" fmla="val -157694"/>
                <a:gd name="adj2" fmla="val -14333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/>
                <a:t>slee</a:t>
              </a:r>
            </a:p>
          </xdr:txBody>
        </xdr:sp>
        <xdr:sp>
          <xdr:nvSpPr>
            <xdr:cNvPr id="26" name="AutoShape 64"/>
            <xdr:cNvSpPr>
              <a:spLocks/>
            </xdr:cNvSpPr>
          </xdr:nvSpPr>
          <xdr:spPr>
            <a:xfrm>
              <a:off x="150" y="2590"/>
              <a:ext cx="122" cy="68"/>
            </a:xfrm>
            <a:custGeom>
              <a:pathLst>
                <a:path h="68" w="122">
                  <a:moveTo>
                    <a:pt x="0" y="68"/>
                  </a:moveTo>
                  <a:lnTo>
                    <a:pt x="122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" name="Rectangle 33"/>
          <xdr:cNvSpPr>
            <a:spLocks/>
          </xdr:cNvSpPr>
        </xdr:nvSpPr>
        <xdr:spPr>
          <a:xfrm>
            <a:off x="74" y="2692"/>
            <a:ext cx="6" cy="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66"/>
          <xdr:cNvSpPr txBox="1">
            <a:spLocks noChangeArrowheads="1"/>
          </xdr:cNvSpPr>
        </xdr:nvSpPr>
        <xdr:spPr>
          <a:xfrm>
            <a:off x="165" y="2645"/>
            <a:ext cx="3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F</a:t>
            </a:r>
            <a:r>
              <a:rPr lang="en-US" cap="none" sz="1200" b="0" i="0" u="none" baseline="-25000">
                <a:latin typeface="Times New Roman"/>
                <a:ea typeface="Times New Roman"/>
                <a:cs typeface="Times New Roman"/>
              </a:rPr>
              <a:t>1</a:t>
            </a:r>
          </a:p>
        </xdr:txBody>
      </xdr:sp>
      <xdr:sp>
        <xdr:nvSpPr>
          <xdr:cNvPr id="29" name="TextBox 67"/>
          <xdr:cNvSpPr txBox="1">
            <a:spLocks noChangeArrowheads="1"/>
          </xdr:cNvSpPr>
        </xdr:nvSpPr>
        <xdr:spPr>
          <a:xfrm>
            <a:off x="76" y="2756"/>
            <a:ext cx="3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F</a:t>
            </a:r>
            <a:r>
              <a:rPr lang="en-US" cap="none" sz="1200" b="0" i="0" u="none" baseline="-25000"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  <xdr:sp>
        <xdr:nvSpPr>
          <xdr:cNvPr id="30" name="TextBox 68"/>
          <xdr:cNvSpPr txBox="1">
            <a:spLocks noChangeArrowheads="1"/>
          </xdr:cNvSpPr>
        </xdr:nvSpPr>
        <xdr:spPr>
          <a:xfrm>
            <a:off x="6" y="2693"/>
            <a:ext cx="3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F</a:t>
            </a:r>
            <a:r>
              <a:rPr lang="en-US" cap="none" sz="1200" b="0" i="0" u="none" baseline="-25000"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sp>
        <xdr:nvSpPr>
          <xdr:cNvPr id="31" name="TextBox 69"/>
          <xdr:cNvSpPr txBox="1">
            <a:spLocks noChangeArrowheads="1"/>
          </xdr:cNvSpPr>
        </xdr:nvSpPr>
        <xdr:spPr>
          <a:xfrm>
            <a:off x="65" y="2605"/>
            <a:ext cx="3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F</a:t>
            </a:r>
            <a:r>
              <a:rPr lang="en-US" cap="none" sz="1200" b="0" i="0" u="none" baseline="-25000">
                <a:latin typeface="Times New Roman"/>
                <a:ea typeface="Times New Roman"/>
                <a:cs typeface="Times New Roman"/>
              </a:rPr>
              <a:t>4</a:t>
            </a:r>
          </a:p>
        </xdr:txBody>
      </xdr:sp>
      <xdr:sp>
        <xdr:nvSpPr>
          <xdr:cNvPr id="32" name="TextBox 70"/>
          <xdr:cNvSpPr txBox="1">
            <a:spLocks noChangeArrowheads="1"/>
          </xdr:cNvSpPr>
        </xdr:nvSpPr>
        <xdr:spPr>
          <a:xfrm>
            <a:off x="109" y="2670"/>
            <a:ext cx="3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6.140625" style="1" customWidth="1"/>
    <col min="4" max="4" width="7.140625" style="1" customWidth="1"/>
    <col min="5" max="5" width="5.8515625" style="1" customWidth="1"/>
    <col min="6" max="6" width="6.28125" style="1" customWidth="1"/>
    <col min="7" max="7" width="6.421875" style="1" customWidth="1"/>
    <col min="8" max="8" width="6.8515625" style="1" customWidth="1"/>
    <col min="9" max="9" width="5.57421875" style="1" customWidth="1"/>
    <col min="10" max="10" width="6.7109375" style="1" bestFit="1" customWidth="1"/>
    <col min="11" max="12" width="5.57421875" style="1" customWidth="1"/>
    <col min="13" max="13" width="7.140625" style="1" bestFit="1" customWidth="1"/>
    <col min="14" max="14" width="8.7109375" style="1" customWidth="1"/>
    <col min="15" max="17" width="6.28125" style="45" customWidth="1"/>
    <col min="18" max="22" width="6.28125" style="1" customWidth="1"/>
    <col min="23" max="23" width="8.57421875" style="1" bestFit="1" customWidth="1"/>
    <col min="24" max="16384" width="9.140625" style="1" customWidth="1"/>
  </cols>
  <sheetData>
    <row r="1" spans="1:23" ht="15.75">
      <c r="A1" s="63" t="s">
        <v>61</v>
      </c>
      <c r="B1" s="62"/>
      <c r="C1" s="42"/>
      <c r="D1" s="62"/>
      <c r="E1" s="42"/>
      <c r="F1" s="42"/>
      <c r="G1" s="42"/>
      <c r="H1" s="3"/>
      <c r="I1" s="3"/>
      <c r="J1" s="3"/>
      <c r="K1" s="3"/>
      <c r="L1" s="3"/>
      <c r="M1" s="3"/>
      <c r="N1" s="3"/>
      <c r="O1" s="36"/>
      <c r="P1" s="36"/>
      <c r="Q1" s="36"/>
      <c r="R1" s="3"/>
      <c r="S1" s="3"/>
      <c r="T1" s="3"/>
      <c r="U1" s="3"/>
      <c r="V1" s="3"/>
      <c r="W1" s="3"/>
    </row>
    <row r="2" spans="1:23" ht="15.75">
      <c r="A2" s="3"/>
      <c r="B2" s="17"/>
      <c r="C2" s="18"/>
      <c r="D2" s="17"/>
      <c r="H2" s="3"/>
      <c r="I2" s="3"/>
      <c r="J2" s="3"/>
      <c r="K2" s="20" t="s">
        <v>6</v>
      </c>
      <c r="L2" s="20"/>
      <c r="M2" s="20"/>
      <c r="N2" s="20"/>
      <c r="O2" s="56"/>
      <c r="P2" s="56"/>
      <c r="Q2" s="56"/>
      <c r="R2" s="20"/>
      <c r="S2" s="3"/>
      <c r="T2" s="3"/>
      <c r="U2" s="3"/>
      <c r="V2" s="3"/>
      <c r="W2" s="3"/>
    </row>
    <row r="3" spans="1:23" ht="15.75">
      <c r="A3" s="4" t="str">
        <f>antwoorden!A4</f>
        <v>havo4 A</v>
      </c>
      <c r="B3" s="4"/>
      <c r="C3" s="4" t="str">
        <f>antwoorden!C4</f>
        <v>h 3 Krachten</v>
      </c>
      <c r="D3" s="4"/>
      <c r="E3" s="4"/>
      <c r="F3" s="4"/>
      <c r="G3" s="70">
        <f>antwoorden!G4</f>
        <v>40561.469474074074</v>
      </c>
      <c r="H3" s="71"/>
      <c r="I3" s="21" t="str">
        <f>antwoorden!I4</f>
        <v>to</v>
      </c>
      <c r="J3" s="22">
        <f>antwoorden!J4</f>
        <v>7</v>
      </c>
      <c r="K3" s="4" t="str">
        <f>antwoorden!K4</f>
        <v>Ontbinden/ evenwicht van krachten.</v>
      </c>
      <c r="L3" s="4"/>
      <c r="M3" s="4"/>
      <c r="N3" s="4"/>
      <c r="O3" s="38"/>
      <c r="P3" s="36"/>
      <c r="Q3" s="36"/>
      <c r="R3" s="3"/>
      <c r="S3" s="3"/>
      <c r="T3" s="3"/>
      <c r="U3" s="3"/>
      <c r="V3" s="3"/>
      <c r="W3" s="3"/>
    </row>
    <row r="4" spans="1:17" ht="15.75">
      <c r="A4" s="2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1"/>
      <c r="P4" s="11"/>
      <c r="Q4" s="11"/>
    </row>
    <row r="5" spans="1:15" ht="16.5" thickBot="1">
      <c r="A5" s="2" t="s">
        <v>1</v>
      </c>
      <c r="O5" s="38"/>
    </row>
    <row r="6" spans="1:18" ht="15" customHeight="1">
      <c r="A6" s="2" t="s">
        <v>54</v>
      </c>
      <c r="B6" s="2" t="s">
        <v>14</v>
      </c>
      <c r="C6" s="2" t="s">
        <v>15</v>
      </c>
      <c r="D6" s="2"/>
      <c r="E6" s="4" t="s">
        <v>16</v>
      </c>
      <c r="F6" s="4"/>
      <c r="G6" s="2" t="s">
        <v>17</v>
      </c>
      <c r="I6" s="2" t="s">
        <v>55</v>
      </c>
      <c r="J6" s="2"/>
      <c r="K6" s="2" t="s">
        <v>23</v>
      </c>
      <c r="L6" s="2" t="s">
        <v>48</v>
      </c>
      <c r="N6" s="2" t="s">
        <v>57</v>
      </c>
      <c r="O6" s="38"/>
      <c r="P6" s="59" t="s">
        <v>7</v>
      </c>
      <c r="Q6" s="24" t="s">
        <v>5</v>
      </c>
      <c r="R6" s="46" t="s">
        <v>2</v>
      </c>
    </row>
    <row r="7" spans="1:18" ht="16.5" customHeight="1">
      <c r="A7" s="57"/>
      <c r="B7" s="57"/>
      <c r="C7" s="25"/>
      <c r="D7" s="30"/>
      <c r="E7" s="27"/>
      <c r="F7" s="66"/>
      <c r="G7" s="67"/>
      <c r="H7" s="65"/>
      <c r="I7" s="26"/>
      <c r="J7" s="30"/>
      <c r="K7" s="68"/>
      <c r="L7" s="25"/>
      <c r="M7" s="58"/>
      <c r="N7" s="27"/>
      <c r="O7" s="54"/>
      <c r="P7" s="50"/>
      <c r="Q7" s="14"/>
      <c r="R7" s="51"/>
    </row>
    <row r="8" spans="1:18" ht="15.75">
      <c r="A8" s="20" t="s">
        <v>13</v>
      </c>
      <c r="D8" s="20"/>
      <c r="E8" s="48"/>
      <c r="F8" s="20"/>
      <c r="G8" s="48"/>
      <c r="H8" s="20"/>
      <c r="I8" s="20"/>
      <c r="J8" s="48"/>
      <c r="K8" s="69"/>
      <c r="M8" s="3"/>
      <c r="N8" s="38"/>
      <c r="P8" s="60"/>
      <c r="Q8" s="20"/>
      <c r="R8" s="49"/>
    </row>
    <row r="9" spans="1:18" ht="16.5" customHeight="1" thickBot="1">
      <c r="A9" s="57"/>
      <c r="B9" s="57"/>
      <c r="C9" s="25"/>
      <c r="D9" s="30"/>
      <c r="E9" s="27"/>
      <c r="F9" s="66"/>
      <c r="G9" s="67"/>
      <c r="H9" s="65"/>
      <c r="I9" s="26"/>
      <c r="J9" s="30"/>
      <c r="K9" s="68"/>
      <c r="L9" s="25"/>
      <c r="M9" s="58"/>
      <c r="N9" s="27"/>
      <c r="O9" s="54"/>
      <c r="P9" s="28"/>
      <c r="Q9" s="29"/>
      <c r="R9" s="47"/>
    </row>
    <row r="10" spans="3:17" ht="15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8"/>
      <c r="P10" s="36"/>
      <c r="Q10" s="36"/>
    </row>
    <row r="11" spans="1:23" ht="15.75">
      <c r="A11" s="4" t="s">
        <v>3</v>
      </c>
      <c r="B11" s="3"/>
      <c r="C11" s="3"/>
      <c r="D11" s="3"/>
      <c r="E11" s="3"/>
      <c r="F11" s="3"/>
      <c r="G11" s="3"/>
      <c r="H11" s="3"/>
      <c r="I11" s="3"/>
      <c r="L11" s="21"/>
      <c r="M11" s="21"/>
      <c r="N11" s="21"/>
      <c r="O11" s="38"/>
      <c r="P11" s="36"/>
      <c r="Q11" s="36"/>
      <c r="R11" s="21"/>
      <c r="S11" s="21"/>
      <c r="T11" s="21"/>
      <c r="U11" s="21"/>
      <c r="V11" s="21"/>
      <c r="W11" s="3"/>
    </row>
    <row r="12" spans="1:22" ht="17.25">
      <c r="A12" s="14" t="s">
        <v>0</v>
      </c>
      <c r="B12" s="25" t="s">
        <v>37</v>
      </c>
      <c r="C12" s="26"/>
      <c r="D12" s="6" t="s">
        <v>43</v>
      </c>
      <c r="E12" s="26"/>
      <c r="F12" s="25" t="s">
        <v>38</v>
      </c>
      <c r="G12" s="26"/>
      <c r="H12" s="6" t="s">
        <v>44</v>
      </c>
      <c r="I12" s="30"/>
      <c r="J12" s="6" t="s">
        <v>46</v>
      </c>
      <c r="K12" s="26"/>
      <c r="L12" s="25" t="s">
        <v>45</v>
      </c>
      <c r="M12" s="31"/>
      <c r="N12" s="32"/>
      <c r="O12" s="36"/>
      <c r="P12" s="36"/>
      <c r="Q12" s="36"/>
      <c r="R12" s="33"/>
      <c r="S12" s="33"/>
      <c r="T12" s="33"/>
      <c r="U12" s="33"/>
      <c r="V12" s="33"/>
    </row>
    <row r="13" spans="1:14" ht="16.5" customHeight="1">
      <c r="A13" s="14"/>
      <c r="B13" s="25"/>
      <c r="C13" s="26"/>
      <c r="D13" s="25"/>
      <c r="E13" s="26"/>
      <c r="F13" s="25"/>
      <c r="G13" s="26"/>
      <c r="H13" s="25"/>
      <c r="I13" s="30"/>
      <c r="J13" s="25"/>
      <c r="K13" s="26"/>
      <c r="L13" s="25"/>
      <c r="M13" s="31"/>
      <c r="N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25</v>
      </c>
      <c r="B15" s="3"/>
      <c r="C15" s="3"/>
      <c r="D15" s="3"/>
      <c r="E15" s="3"/>
      <c r="F15" s="3"/>
      <c r="G15" s="3"/>
      <c r="H15" s="3"/>
      <c r="I15" s="3"/>
    </row>
    <row r="16" spans="1:9" ht="18.75">
      <c r="A16" s="3" t="s">
        <v>47</v>
      </c>
      <c r="B16" s="3"/>
      <c r="C16" s="3"/>
      <c r="D16" s="3"/>
      <c r="E16" s="3"/>
      <c r="F16" s="3"/>
      <c r="G16" s="3"/>
      <c r="H16" s="3"/>
      <c r="I16" s="3"/>
    </row>
    <row r="17" spans="1:9" ht="15.75">
      <c r="A17" s="3" t="s">
        <v>65</v>
      </c>
      <c r="B17" s="3"/>
      <c r="C17" s="3"/>
      <c r="D17" s="3"/>
      <c r="E17" s="3"/>
      <c r="F17" s="3"/>
      <c r="G17" s="3"/>
      <c r="H17" s="3"/>
      <c r="I17" s="3"/>
    </row>
    <row r="18" spans="1:9" ht="15.75">
      <c r="A18" s="3" t="s">
        <v>66</v>
      </c>
      <c r="B18" s="3"/>
      <c r="C18" s="3"/>
      <c r="D18" s="3"/>
      <c r="E18" s="3"/>
      <c r="F18" s="3"/>
      <c r="G18" s="3"/>
      <c r="H18" s="3"/>
      <c r="I18" s="3"/>
    </row>
    <row r="19" spans="1:9" ht="18.75">
      <c r="A19" s="3" t="s">
        <v>67</v>
      </c>
      <c r="B19" s="3"/>
      <c r="C19" s="3"/>
      <c r="D19" s="3"/>
      <c r="E19" s="3"/>
      <c r="F19" s="3"/>
      <c r="G19" s="3"/>
      <c r="H19" s="3"/>
      <c r="I19" s="3"/>
    </row>
    <row r="20" spans="1:9" ht="18.75">
      <c r="A20" s="3" t="s">
        <v>52</v>
      </c>
      <c r="B20" s="3"/>
      <c r="C20" s="3"/>
      <c r="D20" s="3"/>
      <c r="E20" s="3"/>
      <c r="F20" s="3"/>
      <c r="G20" s="3"/>
      <c r="H20" s="3"/>
      <c r="I20" s="3"/>
    </row>
    <row r="21" spans="1:9" ht="18.75">
      <c r="A21" s="3" t="s">
        <v>53</v>
      </c>
      <c r="B21" s="3"/>
      <c r="C21" s="3"/>
      <c r="D21" s="3"/>
      <c r="E21" s="3"/>
      <c r="F21" s="3"/>
      <c r="G21" s="3"/>
      <c r="H21" s="3"/>
      <c r="I21" s="3"/>
    </row>
    <row r="22" spans="1:9" ht="18.75">
      <c r="A22" s="3" t="s">
        <v>59</v>
      </c>
      <c r="B22" s="3"/>
      <c r="C22" s="3"/>
      <c r="D22" s="3"/>
      <c r="E22" s="3"/>
      <c r="F22" s="3"/>
      <c r="G22" s="3"/>
      <c r="H22" s="3"/>
      <c r="I22" s="3"/>
    </row>
    <row r="23" spans="1:9" ht="18.75">
      <c r="A23" s="3" t="s">
        <v>51</v>
      </c>
      <c r="B23" s="3"/>
      <c r="C23" s="3"/>
      <c r="D23" s="3"/>
      <c r="E23" s="3"/>
      <c r="F23" s="3"/>
      <c r="G23" s="3"/>
      <c r="H23" s="3"/>
      <c r="I23" s="3"/>
    </row>
    <row r="24" spans="1:9" ht="15.75">
      <c r="A24" s="3"/>
      <c r="B24" s="3"/>
      <c r="C24" s="3"/>
      <c r="D24" s="3"/>
      <c r="E24" s="3"/>
      <c r="F24" s="3"/>
      <c r="G24" s="3"/>
      <c r="H24" s="3"/>
      <c r="I24" s="3"/>
    </row>
    <row r="25" spans="1:9" ht="15.75">
      <c r="A25" s="34" t="s">
        <v>63</v>
      </c>
      <c r="B25" s="3"/>
      <c r="C25" s="3"/>
      <c r="D25" s="3"/>
      <c r="E25" s="3"/>
      <c r="F25" s="3"/>
      <c r="G25" s="3"/>
      <c r="H25" s="3"/>
      <c r="I25" s="3"/>
    </row>
    <row r="26" spans="1:15" ht="18.75">
      <c r="A26" s="34" t="s">
        <v>64</v>
      </c>
      <c r="E26" s="3"/>
      <c r="F26" s="3"/>
      <c r="G26" s="3"/>
      <c r="H26" s="3"/>
      <c r="I26" s="3"/>
      <c r="J26" s="3"/>
      <c r="K26" s="3"/>
      <c r="M26" s="3"/>
      <c r="N26" s="3"/>
      <c r="O26" s="36"/>
    </row>
    <row r="27" spans="1:15" ht="15.75">
      <c r="A27" s="35" t="s">
        <v>68</v>
      </c>
      <c r="E27" s="3"/>
      <c r="F27" s="3"/>
      <c r="G27" s="3"/>
      <c r="H27" s="3"/>
      <c r="I27" s="3"/>
      <c r="J27" s="3"/>
      <c r="K27" s="3"/>
      <c r="M27" s="3"/>
      <c r="N27" s="3"/>
      <c r="O27" s="36"/>
    </row>
    <row r="28" spans="1:15" ht="18.75">
      <c r="A28" s="34" t="s">
        <v>39</v>
      </c>
      <c r="E28" s="3"/>
      <c r="F28" s="3"/>
      <c r="G28" s="3"/>
      <c r="H28" s="3"/>
      <c r="I28" s="3"/>
      <c r="J28" s="3"/>
      <c r="K28" s="3"/>
      <c r="M28" s="3"/>
      <c r="N28" s="3"/>
      <c r="O28" s="36"/>
    </row>
    <row r="29" spans="1:15" ht="18.75">
      <c r="A29" s="34" t="s">
        <v>69</v>
      </c>
      <c r="E29" s="3"/>
      <c r="F29" s="3"/>
      <c r="G29" s="3"/>
      <c r="H29" s="3"/>
      <c r="I29" s="3"/>
      <c r="J29" s="3"/>
      <c r="K29" s="3"/>
      <c r="L29" s="4" t="s">
        <v>10</v>
      </c>
      <c r="M29" s="3"/>
      <c r="N29" s="3"/>
      <c r="O29" s="36"/>
    </row>
    <row r="30" spans="1:15" ht="18.75">
      <c r="A30" s="34" t="s">
        <v>70</v>
      </c>
      <c r="E30" s="3"/>
      <c r="F30" s="3"/>
      <c r="G30" s="3"/>
      <c r="H30" s="3"/>
      <c r="I30" s="3"/>
      <c r="J30" s="3"/>
      <c r="K30" s="3"/>
      <c r="L30" s="4"/>
      <c r="M30" s="3"/>
      <c r="N30" s="3"/>
      <c r="O30" s="36"/>
    </row>
    <row r="31" spans="1:15" ht="15.75">
      <c r="A31" s="2" t="s">
        <v>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6"/>
    </row>
    <row r="32" spans="5:15" ht="15.75">
      <c r="E32" s="3"/>
      <c r="F32" s="3"/>
      <c r="G32" s="3"/>
      <c r="H32" s="3"/>
      <c r="I32" s="3"/>
      <c r="J32" s="3"/>
      <c r="K32" s="3"/>
      <c r="L32" s="3"/>
      <c r="M32" s="3"/>
      <c r="N32" s="3"/>
      <c r="O32" s="36"/>
    </row>
    <row r="33" spans="3:15" ht="15.75">
      <c r="C33" s="4"/>
      <c r="E33" s="3"/>
      <c r="F33" s="3"/>
      <c r="G33" s="3"/>
      <c r="H33" s="3"/>
      <c r="I33" s="3"/>
      <c r="J33" s="3"/>
      <c r="K33" s="3"/>
      <c r="M33" s="3"/>
      <c r="N33" s="3"/>
      <c r="O33" s="36"/>
    </row>
    <row r="34" spans="5:15" ht="15.75">
      <c r="E34" s="4"/>
      <c r="F34" s="4"/>
      <c r="G34" s="3"/>
      <c r="H34" s="3"/>
      <c r="I34" s="3"/>
      <c r="J34" s="3"/>
      <c r="K34" s="3"/>
      <c r="L34" s="3"/>
      <c r="M34" s="3"/>
      <c r="N34" s="3"/>
      <c r="O34" s="36"/>
    </row>
    <row r="35" spans="3:15" ht="15.75">
      <c r="C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6"/>
    </row>
    <row r="36" spans="1:15" ht="15.75">
      <c r="A36" s="4"/>
      <c r="C36" s="5"/>
      <c r="E36" s="3"/>
      <c r="F36" s="3"/>
      <c r="G36" s="3"/>
      <c r="H36" s="3"/>
      <c r="I36" s="3"/>
      <c r="J36" s="3"/>
      <c r="K36" s="3"/>
      <c r="L36" s="3"/>
      <c r="M36" s="3"/>
      <c r="N36" s="3"/>
      <c r="O36" s="36"/>
    </row>
    <row r="37" spans="5:15" ht="15.75">
      <c r="E37" s="3"/>
      <c r="F37" s="3"/>
      <c r="G37" s="3"/>
      <c r="H37" s="3"/>
      <c r="I37" s="3"/>
      <c r="J37" s="3"/>
      <c r="K37" s="3"/>
      <c r="L37" s="3"/>
      <c r="M37" s="3"/>
      <c r="O37" s="38" t="s">
        <v>11</v>
      </c>
    </row>
    <row r="38" spans="5:15" ht="15.75">
      <c r="E38" s="3"/>
      <c r="F38" s="3"/>
      <c r="G38" s="3"/>
      <c r="H38" s="3"/>
      <c r="I38" s="3"/>
      <c r="J38" s="3"/>
      <c r="K38" s="3"/>
      <c r="L38" s="3"/>
      <c r="M38" s="3"/>
      <c r="N38" s="3"/>
      <c r="O38" s="36"/>
    </row>
    <row r="39" spans="5:15" ht="15.75">
      <c r="E39" s="3"/>
      <c r="F39" s="3"/>
      <c r="G39" s="3"/>
      <c r="H39" s="3"/>
      <c r="I39" s="3"/>
      <c r="J39" s="3"/>
      <c r="K39" s="3"/>
      <c r="L39" s="3"/>
      <c r="M39" s="3"/>
      <c r="N39" s="3"/>
      <c r="O39" s="36"/>
    </row>
    <row r="40" spans="2:15" ht="15.75">
      <c r="B40" s="8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O40" s="36"/>
    </row>
    <row r="41" spans="2:15" ht="15.75">
      <c r="B41" s="2" t="s">
        <v>18</v>
      </c>
      <c r="C41" s="8"/>
      <c r="E41" s="3"/>
      <c r="F41" s="3"/>
      <c r="G41" s="3"/>
      <c r="H41" s="3"/>
      <c r="I41" s="3"/>
      <c r="J41" s="4" t="s">
        <v>19</v>
      </c>
      <c r="K41" s="3"/>
      <c r="L41" s="3"/>
      <c r="M41" s="3"/>
      <c r="N41" s="3"/>
      <c r="O41" s="36"/>
    </row>
    <row r="42" spans="5:15" ht="15.75">
      <c r="E42" s="3"/>
      <c r="F42" s="3"/>
      <c r="G42" s="3"/>
      <c r="H42" s="3"/>
      <c r="I42" s="3"/>
      <c r="J42" s="3"/>
      <c r="K42" s="3"/>
      <c r="L42" s="3"/>
      <c r="M42" s="3"/>
      <c r="N42" s="3"/>
      <c r="O42" s="36"/>
    </row>
    <row r="43" spans="2:15" ht="15.75">
      <c r="B43" s="11"/>
      <c r="E43" s="3"/>
      <c r="F43" s="3"/>
      <c r="G43" s="3"/>
      <c r="H43" s="3"/>
      <c r="I43" s="3"/>
      <c r="J43" s="3"/>
      <c r="K43" s="3"/>
      <c r="L43" s="3"/>
      <c r="M43" s="3"/>
      <c r="N43" s="3"/>
      <c r="O43" s="36"/>
    </row>
    <row r="44" spans="5:15" ht="15.75">
      <c r="E44" s="3"/>
      <c r="F44" s="3"/>
      <c r="G44" s="3"/>
      <c r="H44" s="3"/>
      <c r="I44" s="3"/>
      <c r="J44" s="3"/>
      <c r="K44" s="3"/>
      <c r="L44" s="3"/>
      <c r="M44" s="3"/>
      <c r="N44" s="3"/>
      <c r="O44" s="36"/>
    </row>
    <row r="45" spans="3:4" ht="15.75">
      <c r="C45" s="36"/>
      <c r="D45" s="37"/>
    </row>
    <row r="46" ht="15.75"/>
    <row r="47" ht="15.75"/>
    <row r="48" ht="15.75"/>
    <row r="49" ht="15.75"/>
    <row r="50" ht="18.75">
      <c r="C50" s="38" t="s">
        <v>30</v>
      </c>
    </row>
    <row r="51" ht="15.75"/>
    <row r="52" ht="18.75">
      <c r="F52" s="38" t="s">
        <v>31</v>
      </c>
    </row>
    <row r="53" spans="4:5" ht="15.75">
      <c r="D53" s="7" t="s">
        <v>21</v>
      </c>
      <c r="E53" s="7" t="s">
        <v>27</v>
      </c>
    </row>
    <row r="54" ht="15.75"/>
    <row r="55" spans="3:4" ht="15.75">
      <c r="C55" s="8"/>
      <c r="D55" s="9" t="s">
        <v>26</v>
      </c>
    </row>
    <row r="56" ht="15.75"/>
    <row r="57" ht="18.75">
      <c r="D57" s="22" t="s">
        <v>36</v>
      </c>
    </row>
    <row r="58" ht="15.75">
      <c r="B58" s="2" t="s">
        <v>20</v>
      </c>
    </row>
  </sheetData>
  <mergeCells count="1">
    <mergeCell ref="G3:H3"/>
  </mergeCells>
  <printOptions/>
  <pageMargins left="0.54" right="0.32" top="0.53" bottom="0.61" header="0.5" footer="0.5"/>
  <pageSetup fitToHeight="1" fitToWidth="1" horizontalDpi="300" verticalDpi="300" orientation="portrait" paperSize="9" scale="81" r:id="rId2"/>
  <rowBreaks count="2" manualBreakCount="2">
    <brk id="1" max="17" man="1"/>
    <brk id="6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6384" width="6.140625" style="0" customWidth="1"/>
  </cols>
  <sheetData>
    <row r="1" ht="15.75">
      <c r="A1" s="64" t="s">
        <v>62</v>
      </c>
    </row>
    <row r="2" ht="15.75">
      <c r="A2" s="64"/>
    </row>
    <row r="3" spans="1:16" ht="15.75">
      <c r="A3" s="2" t="str">
        <f>antwoorden!A4</f>
        <v>havo4 A</v>
      </c>
      <c r="B3" s="2"/>
      <c r="C3" s="2" t="str">
        <f>antwoorden!C4</f>
        <v>h 3 Krachten</v>
      </c>
      <c r="D3" s="2"/>
      <c r="E3" s="2"/>
      <c r="F3" s="2"/>
      <c r="G3" s="72">
        <f>antwoorden!G4</f>
        <v>40561.469474074074</v>
      </c>
      <c r="H3" s="73"/>
      <c r="I3" s="9" t="str">
        <f>antwoorden!I4</f>
        <v>to</v>
      </c>
      <c r="J3" s="10">
        <f>antwoorden!J4</f>
        <v>7</v>
      </c>
      <c r="K3" s="2" t="str">
        <f>antwoorden!K4</f>
        <v>Ontbinden/ evenwicht van krachten.</v>
      </c>
      <c r="L3" s="2"/>
      <c r="M3" s="2"/>
      <c r="N3" s="2"/>
      <c r="O3" s="11"/>
      <c r="P3" s="11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5"/>
      <c r="P4" s="45"/>
    </row>
    <row r="5" spans="1:16" ht="17.25">
      <c r="A5" s="12" t="s">
        <v>0</v>
      </c>
      <c r="B5" s="39" t="s">
        <v>28</v>
      </c>
      <c r="C5" s="40" t="s">
        <v>12</v>
      </c>
      <c r="D5" s="39" t="s">
        <v>29</v>
      </c>
      <c r="E5" s="40" t="s">
        <v>21</v>
      </c>
      <c r="F5" s="40" t="s">
        <v>27</v>
      </c>
      <c r="G5" s="13" t="s">
        <v>36</v>
      </c>
      <c r="H5" s="1"/>
      <c r="I5" s="1"/>
      <c r="J5" s="1"/>
      <c r="K5" s="1"/>
      <c r="L5" s="1"/>
      <c r="M5" s="1"/>
      <c r="N5" s="1"/>
      <c r="O5" s="45"/>
      <c r="P5" s="45"/>
    </row>
    <row r="6" spans="1:16" ht="15.75">
      <c r="A6" s="14"/>
      <c r="B6" s="15" t="s">
        <v>9</v>
      </c>
      <c r="C6" s="15" t="s">
        <v>8</v>
      </c>
      <c r="D6" s="15" t="s">
        <v>9</v>
      </c>
      <c r="E6" s="15" t="s">
        <v>8</v>
      </c>
      <c r="F6" s="15" t="s">
        <v>8</v>
      </c>
      <c r="G6" s="43" t="s">
        <v>9</v>
      </c>
      <c r="H6" s="1"/>
      <c r="I6" s="1"/>
      <c r="J6" s="1"/>
      <c r="K6" s="1"/>
      <c r="L6" s="1"/>
      <c r="M6" s="1"/>
      <c r="N6" s="1"/>
      <c r="O6" s="45"/>
      <c r="P6" s="45"/>
    </row>
    <row r="7" spans="1:16" ht="15.75">
      <c r="A7" s="14">
        <v>1</v>
      </c>
      <c r="B7" s="55">
        <f>antwoorden!B9</f>
        <v>5</v>
      </c>
      <c r="C7" s="44">
        <f>antwoorden!C9</f>
        <v>22</v>
      </c>
      <c r="D7" s="55">
        <f>antwoorden!D9</f>
        <v>5</v>
      </c>
      <c r="E7" s="44">
        <f>antwoorden!E9</f>
        <v>24</v>
      </c>
      <c r="F7" s="44">
        <f>antwoorden!F9</f>
        <v>19</v>
      </c>
      <c r="G7" s="44">
        <f>antwoorden!G9</f>
        <v>56</v>
      </c>
      <c r="H7" s="1"/>
      <c r="I7" s="1"/>
      <c r="J7" s="1"/>
      <c r="K7" s="1"/>
      <c r="L7" s="1"/>
      <c r="M7" s="1"/>
      <c r="N7" s="1"/>
      <c r="O7" s="45"/>
      <c r="P7" s="45"/>
    </row>
    <row r="8" spans="1:16" ht="15.75">
      <c r="A8" s="14">
        <v>2</v>
      </c>
      <c r="B8" s="44">
        <f>antwoorden!B10</f>
        <v>11</v>
      </c>
      <c r="C8" s="44">
        <f>antwoorden!C10</f>
        <v>19</v>
      </c>
      <c r="D8" s="55">
        <f>antwoorden!D10</f>
        <v>9</v>
      </c>
      <c r="E8" s="44">
        <f>antwoorden!E10</f>
        <v>19</v>
      </c>
      <c r="F8" s="44">
        <f>antwoorden!F10</f>
        <v>34</v>
      </c>
      <c r="G8" s="44">
        <f>antwoorden!G10</f>
        <v>67</v>
      </c>
      <c r="H8" s="1"/>
      <c r="I8" s="1"/>
      <c r="J8" s="1"/>
      <c r="K8" s="1"/>
      <c r="L8" s="1"/>
      <c r="M8" s="1"/>
      <c r="N8" s="1"/>
      <c r="O8" s="45"/>
      <c r="P8" s="45"/>
    </row>
    <row r="9" spans="1:16" ht="15.75">
      <c r="A9" s="14">
        <v>3</v>
      </c>
      <c r="B9" s="44">
        <f>antwoorden!B11</f>
        <v>15</v>
      </c>
      <c r="C9" s="44">
        <f>antwoorden!C11</f>
        <v>24</v>
      </c>
      <c r="D9" s="44">
        <f>antwoorden!D11</f>
        <v>15</v>
      </c>
      <c r="E9" s="44">
        <f>antwoorden!E11</f>
        <v>26</v>
      </c>
      <c r="F9" s="44">
        <f>antwoorden!F11</f>
        <v>21</v>
      </c>
      <c r="G9" s="44">
        <f>antwoorden!G11</f>
        <v>58</v>
      </c>
      <c r="H9" s="1"/>
      <c r="I9" s="1"/>
      <c r="J9" s="1"/>
      <c r="K9" s="1"/>
      <c r="L9" s="1"/>
      <c r="M9" s="1"/>
      <c r="N9" s="1"/>
      <c r="O9" s="45"/>
      <c r="P9" s="45"/>
    </row>
    <row r="10" spans="1:16" ht="15.75">
      <c r="A10" s="14">
        <v>4</v>
      </c>
      <c r="B10" s="44">
        <f>antwoorden!B12</f>
        <v>21</v>
      </c>
      <c r="C10" s="44">
        <f>antwoorden!C12</f>
        <v>21</v>
      </c>
      <c r="D10" s="44">
        <f>antwoorden!D12</f>
        <v>19</v>
      </c>
      <c r="E10" s="44">
        <f>antwoorden!E12</f>
        <v>21</v>
      </c>
      <c r="F10" s="44">
        <f>antwoorden!F12</f>
        <v>36</v>
      </c>
      <c r="G10" s="44">
        <f>antwoorden!G12</f>
        <v>69</v>
      </c>
      <c r="H10" s="1"/>
      <c r="I10" s="1"/>
      <c r="J10" s="1"/>
      <c r="K10" s="1"/>
      <c r="L10" s="1"/>
      <c r="M10" s="1"/>
      <c r="N10" s="1"/>
      <c r="O10" s="45"/>
      <c r="P10" s="45"/>
    </row>
    <row r="11" spans="1:16" ht="15.75">
      <c r="A11" s="14">
        <v>5</v>
      </c>
      <c r="B11" s="44">
        <f>antwoorden!B13</f>
        <v>25</v>
      </c>
      <c r="C11" s="44">
        <f>antwoorden!C13</f>
        <v>26</v>
      </c>
      <c r="D11" s="44">
        <f>antwoorden!D13</f>
        <v>27</v>
      </c>
      <c r="E11" s="44">
        <f>antwoorden!E13</f>
        <v>28</v>
      </c>
      <c r="F11" s="44">
        <f>antwoorden!F13</f>
        <v>23</v>
      </c>
      <c r="G11" s="44">
        <f>antwoorden!G13</f>
        <v>60</v>
      </c>
      <c r="H11" s="1"/>
      <c r="I11" s="1"/>
      <c r="J11" s="1"/>
      <c r="K11" s="1"/>
      <c r="L11" s="1"/>
      <c r="M11" s="1"/>
      <c r="N11" s="1"/>
      <c r="O11" s="45"/>
      <c r="P11" s="45"/>
    </row>
    <row r="12" spans="1:16" ht="15.75">
      <c r="A12" s="14">
        <v>6</v>
      </c>
      <c r="B12" s="44">
        <f>antwoorden!B14</f>
        <v>31</v>
      </c>
      <c r="C12" s="44">
        <f>antwoorden!C14</f>
        <v>23</v>
      </c>
      <c r="D12" s="44">
        <f>antwoorden!D14</f>
        <v>30</v>
      </c>
      <c r="E12" s="44">
        <f>antwoorden!E14</f>
        <v>23</v>
      </c>
      <c r="F12" s="44">
        <f>antwoorden!F14</f>
        <v>38</v>
      </c>
      <c r="G12" s="44">
        <f>antwoorden!G14</f>
        <v>71</v>
      </c>
      <c r="H12" s="1"/>
      <c r="I12" s="1"/>
      <c r="J12" s="1"/>
      <c r="K12" s="1"/>
      <c r="L12" s="1"/>
      <c r="M12" s="1"/>
      <c r="N12" s="1"/>
      <c r="O12" s="45"/>
      <c r="P12" s="45"/>
    </row>
    <row r="13" spans="1:16" ht="15.75">
      <c r="A13" s="14">
        <v>7</v>
      </c>
      <c r="B13" s="44">
        <f>antwoorden!B15</f>
        <v>35</v>
      </c>
      <c r="C13" s="44">
        <f>antwoorden!C15</f>
        <v>28</v>
      </c>
      <c r="D13" s="44">
        <f>antwoorden!D15</f>
        <v>41</v>
      </c>
      <c r="E13" s="44">
        <f>antwoorden!E15</f>
        <v>30</v>
      </c>
      <c r="F13" s="44">
        <f>antwoorden!F15</f>
        <v>25</v>
      </c>
      <c r="G13" s="44">
        <f>antwoorden!G15</f>
        <v>62</v>
      </c>
      <c r="H13" s="1"/>
      <c r="I13" s="1"/>
      <c r="J13" s="1"/>
      <c r="K13" s="1"/>
      <c r="L13" s="1"/>
      <c r="M13" s="1"/>
      <c r="N13" s="1"/>
      <c r="O13" s="45"/>
      <c r="P13" s="45"/>
    </row>
    <row r="14" spans="1:16" ht="15.75">
      <c r="A14" s="14">
        <v>8</v>
      </c>
      <c r="B14" s="44">
        <f>antwoorden!B16</f>
        <v>41</v>
      </c>
      <c r="C14" s="44">
        <f>antwoorden!C16</f>
        <v>25</v>
      </c>
      <c r="D14" s="44">
        <f>antwoorden!D16</f>
        <v>43</v>
      </c>
      <c r="E14" s="44">
        <f>antwoorden!E16</f>
        <v>25</v>
      </c>
      <c r="F14" s="44">
        <f>antwoorden!F16</f>
        <v>40</v>
      </c>
      <c r="G14" s="44">
        <f>antwoorden!G16</f>
        <v>73</v>
      </c>
      <c r="H14" s="1"/>
      <c r="I14" s="1"/>
      <c r="J14" s="1"/>
      <c r="K14" s="1"/>
      <c r="L14" s="1"/>
      <c r="M14" s="1"/>
      <c r="N14" s="1"/>
      <c r="O14" s="45"/>
      <c r="P14" s="45"/>
    </row>
    <row r="15" spans="1:16" ht="15.75">
      <c r="A15" s="14">
        <v>9</v>
      </c>
      <c r="B15" s="44">
        <f>antwoorden!B17</f>
        <v>45</v>
      </c>
      <c r="C15" s="44">
        <f>antwoorden!C17</f>
        <v>30</v>
      </c>
      <c r="D15" s="44">
        <f>antwoorden!D17</f>
        <v>56</v>
      </c>
      <c r="E15" s="44">
        <f>antwoorden!E17</f>
        <v>32</v>
      </c>
      <c r="F15" s="44">
        <f>antwoorden!F17</f>
        <v>27</v>
      </c>
      <c r="G15" s="44">
        <f>antwoorden!G17</f>
        <v>64</v>
      </c>
      <c r="H15" s="1"/>
      <c r="I15" s="1"/>
      <c r="J15" s="1"/>
      <c r="K15" s="1"/>
      <c r="L15" s="1"/>
      <c r="M15" s="1"/>
      <c r="N15" s="1"/>
      <c r="O15" s="45"/>
      <c r="P15" s="45"/>
    </row>
    <row r="16" spans="1:16" ht="15.75">
      <c r="A16" s="14">
        <v>10</v>
      </c>
      <c r="B16" s="44">
        <f>antwoorden!B18</f>
        <v>51</v>
      </c>
      <c r="C16" s="44">
        <f>antwoorden!C18</f>
        <v>27</v>
      </c>
      <c r="D16" s="44">
        <f>antwoorden!D18</f>
        <v>58</v>
      </c>
      <c r="E16" s="44">
        <f>antwoorden!E18</f>
        <v>27</v>
      </c>
      <c r="F16" s="44">
        <f>antwoorden!F18</f>
        <v>42</v>
      </c>
      <c r="G16" s="44">
        <f>antwoorden!G18</f>
        <v>75</v>
      </c>
      <c r="H16" s="1"/>
      <c r="I16" s="1"/>
      <c r="J16" s="1"/>
      <c r="K16" s="1"/>
      <c r="L16" s="1"/>
      <c r="M16" s="1"/>
      <c r="N16" s="1"/>
      <c r="O16" s="45"/>
      <c r="P16" s="45"/>
    </row>
    <row r="17" spans="1:16" ht="15.75">
      <c r="A17" s="14">
        <v>11</v>
      </c>
      <c r="B17" s="44">
        <f>antwoorden!B19</f>
        <v>55</v>
      </c>
      <c r="C17" s="44">
        <f>antwoorden!C19</f>
        <v>32</v>
      </c>
      <c r="D17" s="44">
        <f>antwoorden!D19</f>
        <v>73</v>
      </c>
      <c r="E17" s="44">
        <f>antwoorden!E19</f>
        <v>34</v>
      </c>
      <c r="F17" s="44">
        <f>antwoorden!F19</f>
        <v>29</v>
      </c>
      <c r="G17" s="44">
        <f>antwoorden!G19</f>
        <v>66</v>
      </c>
      <c r="H17" s="1"/>
      <c r="I17" s="1"/>
      <c r="J17" s="1"/>
      <c r="K17" s="1"/>
      <c r="L17" s="1"/>
      <c r="M17" s="1"/>
      <c r="N17" s="1"/>
      <c r="O17" s="45"/>
      <c r="P17" s="45"/>
    </row>
    <row r="18" spans="1:16" ht="15.75">
      <c r="A18" s="14">
        <v>12</v>
      </c>
      <c r="B18" s="44">
        <f>antwoorden!B20</f>
        <v>61</v>
      </c>
      <c r="C18" s="44">
        <f>antwoorden!C20</f>
        <v>29</v>
      </c>
      <c r="D18" s="44">
        <f>antwoorden!D20</f>
        <v>74</v>
      </c>
      <c r="E18" s="44">
        <f>antwoorden!E20</f>
        <v>29</v>
      </c>
      <c r="F18" s="44">
        <f>antwoorden!F20</f>
        <v>44</v>
      </c>
      <c r="G18" s="44">
        <f>antwoorden!G20</f>
        <v>77</v>
      </c>
      <c r="H18" s="1"/>
      <c r="I18" s="1"/>
      <c r="J18" s="1"/>
      <c r="K18" s="1"/>
      <c r="L18" s="1"/>
      <c r="M18" s="1"/>
      <c r="N18" s="1"/>
      <c r="O18" s="45"/>
      <c r="P18" s="45"/>
    </row>
    <row r="19" spans="1:16" ht="15.75">
      <c r="A19" s="14">
        <v>13</v>
      </c>
      <c r="B19" s="44">
        <f>antwoorden!B21</f>
        <v>65</v>
      </c>
      <c r="C19" s="44">
        <f>antwoorden!C21</f>
        <v>34</v>
      </c>
      <c r="D19" s="44">
        <f>antwoorden!D21</f>
        <v>91</v>
      </c>
      <c r="E19" s="44">
        <f>antwoorden!E21</f>
        <v>36</v>
      </c>
      <c r="F19" s="44">
        <f>antwoorden!F21</f>
        <v>31</v>
      </c>
      <c r="G19" s="44">
        <f>antwoorden!G21</f>
        <v>68</v>
      </c>
      <c r="H19" s="1"/>
      <c r="I19" s="1"/>
      <c r="J19" s="1"/>
      <c r="K19" s="1"/>
      <c r="L19" s="1"/>
      <c r="M19" s="1"/>
      <c r="N19" s="1"/>
      <c r="O19" s="45"/>
      <c r="P19" s="45"/>
    </row>
    <row r="20" spans="1:16" ht="15.75">
      <c r="A20" s="14">
        <v>14</v>
      </c>
      <c r="B20" s="44">
        <f>antwoorden!B22</f>
        <v>71</v>
      </c>
      <c r="C20" s="44">
        <f>antwoorden!C22</f>
        <v>31</v>
      </c>
      <c r="D20" s="44">
        <f>antwoorden!D22</f>
        <v>91</v>
      </c>
      <c r="E20" s="44">
        <f>antwoorden!E22</f>
        <v>31</v>
      </c>
      <c r="F20" s="44">
        <f>antwoorden!F22</f>
        <v>46</v>
      </c>
      <c r="G20" s="44">
        <f>antwoorden!G22</f>
        <v>79</v>
      </c>
      <c r="H20" s="1"/>
      <c r="I20" s="1"/>
      <c r="J20" s="1"/>
      <c r="K20" s="1"/>
      <c r="L20" s="1"/>
      <c r="M20" s="1"/>
      <c r="N20" s="1"/>
      <c r="O20" s="45"/>
      <c r="P20" s="45"/>
    </row>
    <row r="21" spans="1:16" ht="15.75">
      <c r="A21" s="14">
        <v>15</v>
      </c>
      <c r="B21" s="44">
        <f>antwoorden!B23</f>
        <v>75</v>
      </c>
      <c r="C21" s="44">
        <f>antwoorden!C23</f>
        <v>36</v>
      </c>
      <c r="D21" s="52">
        <f>antwoorden!D23</f>
        <v>110</v>
      </c>
      <c r="E21" s="44">
        <f>antwoorden!E23</f>
        <v>38</v>
      </c>
      <c r="F21" s="44">
        <f>antwoorden!F23</f>
        <v>33</v>
      </c>
      <c r="G21" s="44">
        <f>antwoorden!G23</f>
        <v>70</v>
      </c>
      <c r="H21" s="1"/>
      <c r="I21" s="1"/>
      <c r="J21" s="1"/>
      <c r="K21" s="1"/>
      <c r="L21" s="1"/>
      <c r="M21" s="1"/>
      <c r="N21" s="1"/>
      <c r="O21" s="45"/>
      <c r="P21" s="45"/>
    </row>
    <row r="22" spans="1:16" ht="15.75">
      <c r="A22" s="14">
        <v>16</v>
      </c>
      <c r="B22" s="44">
        <f>antwoorden!B24</f>
        <v>81</v>
      </c>
      <c r="C22" s="44">
        <f>antwoorden!C24</f>
        <v>33</v>
      </c>
      <c r="D22" s="52">
        <f>antwoorden!D24</f>
        <v>110</v>
      </c>
      <c r="E22" s="44">
        <f>antwoorden!E24</f>
        <v>33</v>
      </c>
      <c r="F22" s="44">
        <f>antwoorden!F24</f>
        <v>48</v>
      </c>
      <c r="G22" s="44">
        <f>antwoorden!G24</f>
        <v>81</v>
      </c>
      <c r="H22" s="1"/>
      <c r="I22" s="1"/>
      <c r="J22" s="1"/>
      <c r="K22" s="1"/>
      <c r="L22" s="1"/>
      <c r="M22" s="1"/>
      <c r="N22" s="1"/>
      <c r="O22" s="45"/>
      <c r="P22" s="45"/>
    </row>
    <row r="23" spans="1:16" ht="15.75">
      <c r="A23" s="14">
        <v>17</v>
      </c>
      <c r="B23" s="44">
        <f>antwoorden!B25</f>
        <v>85</v>
      </c>
      <c r="C23" s="44">
        <f>antwoorden!C25</f>
        <v>38</v>
      </c>
      <c r="D23" s="52">
        <f>antwoorden!D25</f>
        <v>131</v>
      </c>
      <c r="E23" s="44">
        <f>antwoorden!E25</f>
        <v>40</v>
      </c>
      <c r="F23" s="44">
        <f>antwoorden!F25</f>
        <v>35</v>
      </c>
      <c r="G23" s="44">
        <f>antwoorden!G25</f>
        <v>72</v>
      </c>
      <c r="H23" s="1"/>
      <c r="I23" s="1"/>
      <c r="J23" s="1"/>
      <c r="K23" s="1"/>
      <c r="L23" s="1"/>
      <c r="M23" s="1"/>
      <c r="N23" s="1"/>
      <c r="O23" s="45"/>
      <c r="P23" s="45"/>
    </row>
    <row r="24" spans="1:16" ht="15.75">
      <c r="A24" s="14">
        <v>18</v>
      </c>
      <c r="B24" s="44">
        <f>antwoorden!B26</f>
        <v>91</v>
      </c>
      <c r="C24" s="44">
        <f>antwoorden!C26</f>
        <v>35</v>
      </c>
      <c r="D24" s="52">
        <f>antwoorden!D26</f>
        <v>130</v>
      </c>
      <c r="E24" s="44">
        <f>antwoorden!E26</f>
        <v>35</v>
      </c>
      <c r="F24" s="44">
        <f>antwoorden!F26</f>
        <v>50</v>
      </c>
      <c r="G24" s="44">
        <f>antwoorden!G26</f>
        <v>83</v>
      </c>
      <c r="H24" s="1"/>
      <c r="I24" s="1"/>
      <c r="J24" s="1"/>
      <c r="K24" s="1"/>
      <c r="L24" s="1"/>
      <c r="M24" s="1"/>
      <c r="N24" s="1"/>
      <c r="O24" s="45"/>
      <c r="P24" s="45"/>
    </row>
    <row r="25" spans="1:16" ht="15.75">
      <c r="A25" s="14">
        <v>19</v>
      </c>
      <c r="B25" s="44">
        <f>antwoorden!B27</f>
        <v>95</v>
      </c>
      <c r="C25" s="44">
        <f>antwoorden!C27</f>
        <v>40</v>
      </c>
      <c r="D25" s="52">
        <f>antwoorden!D27</f>
        <v>153</v>
      </c>
      <c r="E25" s="44">
        <f>antwoorden!E27</f>
        <v>42</v>
      </c>
      <c r="F25" s="44">
        <f>antwoorden!F27</f>
        <v>37</v>
      </c>
      <c r="G25" s="44">
        <f>antwoorden!G27</f>
        <v>74</v>
      </c>
      <c r="H25" s="1"/>
      <c r="I25" s="1"/>
      <c r="J25" s="1"/>
      <c r="K25" s="1"/>
      <c r="L25" s="1"/>
      <c r="M25" s="1"/>
      <c r="N25" s="1"/>
      <c r="O25" s="45"/>
      <c r="P25" s="45"/>
    </row>
    <row r="26" spans="1:16" ht="15.75">
      <c r="A26" s="14">
        <v>20</v>
      </c>
      <c r="B26" s="52">
        <f>antwoorden!B28</f>
        <v>101</v>
      </c>
      <c r="C26" s="44">
        <f>antwoorden!C28</f>
        <v>37</v>
      </c>
      <c r="D26" s="52">
        <f>antwoorden!D28</f>
        <v>152</v>
      </c>
      <c r="E26" s="44">
        <f>antwoorden!E28</f>
        <v>37</v>
      </c>
      <c r="F26" s="44">
        <f>antwoorden!F28</f>
        <v>52</v>
      </c>
      <c r="G26" s="44">
        <f>antwoorden!G28</f>
        <v>85</v>
      </c>
      <c r="H26" s="1"/>
      <c r="I26" s="1"/>
      <c r="J26" s="1"/>
      <c r="K26" s="1"/>
      <c r="L26" s="1"/>
      <c r="M26" s="1"/>
      <c r="N26" s="1"/>
      <c r="O26" s="45"/>
      <c r="P26" s="45"/>
    </row>
    <row r="27" spans="1:16" ht="15.75">
      <c r="A27" s="14">
        <v>21</v>
      </c>
      <c r="B27" s="52">
        <f>antwoorden!B29</f>
        <v>105</v>
      </c>
      <c r="C27" s="44">
        <f>antwoorden!C29</f>
        <v>50</v>
      </c>
      <c r="D27" s="52">
        <f>antwoorden!D29</f>
        <v>201</v>
      </c>
      <c r="E27" s="44">
        <f>antwoorden!E29</f>
        <v>44</v>
      </c>
      <c r="F27" s="44">
        <f>antwoorden!F29</f>
        <v>39</v>
      </c>
      <c r="G27" s="44">
        <f>antwoorden!G29</f>
        <v>76</v>
      </c>
      <c r="H27" s="1"/>
      <c r="I27" s="1"/>
      <c r="J27" s="1"/>
      <c r="K27" s="1"/>
      <c r="L27" s="1"/>
      <c r="M27" s="1"/>
      <c r="N27" s="1"/>
      <c r="O27" s="45"/>
      <c r="P27" s="45"/>
    </row>
    <row r="28" spans="1:16" ht="15.75">
      <c r="A28" s="14">
        <v>22</v>
      </c>
      <c r="B28" s="52">
        <f>antwoorden!B30</f>
        <v>111</v>
      </c>
      <c r="C28" s="44">
        <f>antwoorden!C30</f>
        <v>47</v>
      </c>
      <c r="D28" s="52">
        <f>antwoorden!D30</f>
        <v>203</v>
      </c>
      <c r="E28" s="44">
        <f>antwoorden!E30</f>
        <v>39</v>
      </c>
      <c r="F28" s="44">
        <f>antwoorden!F30</f>
        <v>54</v>
      </c>
      <c r="G28" s="44">
        <f>antwoorden!G30</f>
        <v>87</v>
      </c>
      <c r="H28" s="1"/>
      <c r="I28" s="1"/>
      <c r="J28" s="1"/>
      <c r="K28" s="1"/>
      <c r="L28" s="1"/>
      <c r="M28" s="1"/>
      <c r="N28" s="1"/>
      <c r="O28" s="45"/>
      <c r="P28" s="45"/>
    </row>
    <row r="29" spans="1:16" ht="15.75">
      <c r="A29" s="14">
        <v>23</v>
      </c>
      <c r="B29" s="52">
        <f>antwoorden!B31</f>
        <v>115</v>
      </c>
      <c r="C29" s="44">
        <f>antwoorden!C31</f>
        <v>52</v>
      </c>
      <c r="D29" s="52">
        <f>antwoorden!D31</f>
        <v>227</v>
      </c>
      <c r="E29" s="44">
        <f>antwoorden!E31</f>
        <v>46</v>
      </c>
      <c r="F29" s="44">
        <f>antwoorden!F31</f>
        <v>41</v>
      </c>
      <c r="G29" s="44">
        <f>antwoorden!G31</f>
        <v>78</v>
      </c>
      <c r="H29" s="1"/>
      <c r="I29" s="1"/>
      <c r="J29" s="1"/>
      <c r="K29" s="1"/>
      <c r="L29" s="1"/>
      <c r="M29" s="1"/>
      <c r="N29" s="1"/>
      <c r="O29" s="45"/>
      <c r="P29" s="45"/>
    </row>
    <row r="30" spans="1:16" ht="15.75">
      <c r="A30" s="14">
        <v>24</v>
      </c>
      <c r="B30" s="52">
        <f>antwoorden!B32</f>
        <v>121</v>
      </c>
      <c r="C30" s="44">
        <f>antwoorden!C32</f>
        <v>49</v>
      </c>
      <c r="D30" s="52">
        <f>antwoorden!D32</f>
        <v>228</v>
      </c>
      <c r="E30" s="44">
        <f>antwoorden!E32</f>
        <v>41</v>
      </c>
      <c r="F30" s="44">
        <f>antwoorden!F32</f>
        <v>56</v>
      </c>
      <c r="G30" s="44">
        <f>antwoorden!G32</f>
        <v>89</v>
      </c>
      <c r="H30" s="1"/>
      <c r="I30" s="1"/>
      <c r="J30" s="1"/>
      <c r="K30" s="1"/>
      <c r="L30" s="1"/>
      <c r="M30" s="1"/>
      <c r="N30" s="1"/>
      <c r="O30" s="45"/>
      <c r="P30" s="45"/>
    </row>
    <row r="31" spans="1:16" ht="15.75">
      <c r="A31" s="14">
        <v>25</v>
      </c>
      <c r="B31" s="52">
        <f>antwoorden!B33</f>
        <v>125</v>
      </c>
      <c r="C31" s="44">
        <f>antwoorden!C33</f>
        <v>54</v>
      </c>
      <c r="D31" s="52">
        <f>antwoorden!D33</f>
        <v>253</v>
      </c>
      <c r="E31" s="44">
        <f>antwoorden!E33</f>
        <v>48</v>
      </c>
      <c r="F31" s="44">
        <f>antwoorden!F33</f>
        <v>43</v>
      </c>
      <c r="G31" s="44">
        <f>antwoorden!G33</f>
        <v>80</v>
      </c>
      <c r="H31" s="1"/>
      <c r="I31" s="1"/>
      <c r="J31" s="1"/>
      <c r="K31" s="1"/>
      <c r="L31" s="1"/>
      <c r="M31" s="1"/>
      <c r="N31" s="1"/>
      <c r="O31" s="45"/>
      <c r="P31" s="45"/>
    </row>
    <row r="32" spans="1:16" ht="15.75">
      <c r="A32" s="14">
        <v>26</v>
      </c>
      <c r="B32" s="52">
        <f>antwoorden!B34</f>
        <v>131</v>
      </c>
      <c r="C32" s="44">
        <f>antwoorden!C34</f>
        <v>51</v>
      </c>
      <c r="D32" s="52">
        <f>antwoorden!D34</f>
        <v>255</v>
      </c>
      <c r="E32" s="44">
        <f>antwoorden!E34</f>
        <v>43</v>
      </c>
      <c r="F32" s="44">
        <f>antwoorden!F34</f>
        <v>58</v>
      </c>
      <c r="G32" s="44">
        <f>antwoorden!G34</f>
        <v>91</v>
      </c>
      <c r="H32" s="1"/>
      <c r="I32" s="1"/>
      <c r="J32" s="1"/>
      <c r="K32" s="1"/>
      <c r="L32" s="1"/>
      <c r="M32" s="1"/>
      <c r="N32" s="1"/>
      <c r="O32" s="45"/>
      <c r="P32" s="45"/>
    </row>
    <row r="33" spans="1:16" ht="15.75">
      <c r="A33" s="14">
        <v>27</v>
      </c>
      <c r="B33" s="52">
        <f>antwoorden!B35</f>
        <v>135</v>
      </c>
      <c r="C33" s="44">
        <f>antwoorden!C35</f>
        <v>56</v>
      </c>
      <c r="D33" s="52">
        <f>antwoorden!D35</f>
        <v>280</v>
      </c>
      <c r="E33" s="44">
        <f>antwoorden!E35</f>
        <v>50</v>
      </c>
      <c r="F33" s="44">
        <f>antwoorden!F35</f>
        <v>45</v>
      </c>
      <c r="G33" s="44">
        <f>antwoorden!G35</f>
        <v>82</v>
      </c>
      <c r="H33" s="1"/>
      <c r="I33" s="1"/>
      <c r="J33" s="1"/>
      <c r="K33" s="1"/>
      <c r="L33" s="1"/>
      <c r="M33" s="1"/>
      <c r="N33" s="1"/>
      <c r="O33" s="45"/>
      <c r="P33" s="45"/>
    </row>
    <row r="34" spans="1:16" ht="15.75">
      <c r="A34" s="14">
        <v>28</v>
      </c>
      <c r="B34" s="52">
        <f>antwoorden!B36</f>
        <v>141</v>
      </c>
      <c r="C34" s="44">
        <f>antwoorden!C36</f>
        <v>53</v>
      </c>
      <c r="D34" s="52">
        <f>antwoorden!D36</f>
        <v>282</v>
      </c>
      <c r="E34" s="44">
        <f>antwoorden!E36</f>
        <v>45</v>
      </c>
      <c r="F34" s="44">
        <f>antwoorden!F36</f>
        <v>60</v>
      </c>
      <c r="G34" s="44">
        <f>antwoorden!G36</f>
        <v>93</v>
      </c>
      <c r="H34" s="1"/>
      <c r="I34" s="1"/>
      <c r="J34" s="1"/>
      <c r="K34" s="1"/>
      <c r="L34" s="1"/>
      <c r="M34" s="1"/>
      <c r="N34" s="1"/>
      <c r="O34" s="45"/>
      <c r="P34" s="45"/>
    </row>
    <row r="35" spans="1:16" ht="15.75">
      <c r="A35" s="14">
        <v>29</v>
      </c>
      <c r="B35" s="52">
        <f>antwoorden!B37</f>
        <v>145</v>
      </c>
      <c r="C35" s="44">
        <f>antwoorden!C37</f>
        <v>58</v>
      </c>
      <c r="D35" s="52">
        <f>antwoorden!D37</f>
        <v>307</v>
      </c>
      <c r="E35" s="44">
        <f>antwoorden!E37</f>
        <v>52</v>
      </c>
      <c r="F35" s="44">
        <f>antwoorden!F37</f>
        <v>47</v>
      </c>
      <c r="G35" s="44">
        <f>antwoorden!G37</f>
        <v>84</v>
      </c>
      <c r="H35" s="1"/>
      <c r="I35" s="1"/>
      <c r="J35" s="1"/>
      <c r="K35" s="1"/>
      <c r="L35" s="1"/>
      <c r="M35" s="1"/>
      <c r="N35" s="1"/>
      <c r="O35" s="45"/>
      <c r="P35" s="45"/>
    </row>
    <row r="36" spans="1:16" ht="15.75">
      <c r="A36" s="14">
        <v>30</v>
      </c>
      <c r="B36" s="52">
        <f>antwoorden!B38</f>
        <v>151</v>
      </c>
      <c r="C36" s="44">
        <f>antwoorden!C38</f>
        <v>55</v>
      </c>
      <c r="D36" s="52">
        <f>antwoorden!D38</f>
        <v>309</v>
      </c>
      <c r="E36" s="44">
        <f>antwoorden!E38</f>
        <v>47</v>
      </c>
      <c r="F36" s="44">
        <f>antwoorden!F38</f>
        <v>62</v>
      </c>
      <c r="G36" s="44">
        <f>antwoorden!G38</f>
        <v>95</v>
      </c>
      <c r="H36" s="1"/>
      <c r="I36" s="1"/>
      <c r="J36" s="1"/>
      <c r="K36" s="1"/>
      <c r="L36" s="1"/>
      <c r="M36" s="1"/>
      <c r="N36" s="1"/>
      <c r="O36" s="45"/>
      <c r="P36" s="45"/>
    </row>
    <row r="37" spans="1:16" ht="15.75">
      <c r="A37" s="14">
        <v>31</v>
      </c>
      <c r="B37" s="52">
        <f>antwoorden!B39</f>
        <v>155</v>
      </c>
      <c r="C37" s="44">
        <f>antwoorden!C39</f>
        <v>60</v>
      </c>
      <c r="D37" s="52">
        <f>antwoorden!D39</f>
        <v>336</v>
      </c>
      <c r="E37" s="44">
        <f>antwoorden!E39</f>
        <v>54</v>
      </c>
      <c r="F37" s="44">
        <f>antwoorden!F39</f>
        <v>49</v>
      </c>
      <c r="G37" s="44">
        <f>antwoorden!G39</f>
        <v>86</v>
      </c>
      <c r="H37" s="1"/>
      <c r="I37" s="1"/>
      <c r="J37" s="1"/>
      <c r="K37" s="1"/>
      <c r="L37" s="1"/>
      <c r="M37" s="1"/>
      <c r="N37" s="1"/>
      <c r="O37" s="45"/>
      <c r="P37" s="45"/>
    </row>
    <row r="38" spans="1:16" ht="15.75">
      <c r="A38" s="14">
        <v>32</v>
      </c>
      <c r="B38" s="52">
        <f>antwoorden!B40</f>
        <v>161</v>
      </c>
      <c r="C38" s="44">
        <f>antwoorden!C40</f>
        <v>57</v>
      </c>
      <c r="D38" s="52">
        <f>antwoorden!D40</f>
        <v>338</v>
      </c>
      <c r="E38" s="44">
        <f>antwoorden!E40</f>
        <v>49</v>
      </c>
      <c r="F38" s="44">
        <f>antwoorden!F40</f>
        <v>64</v>
      </c>
      <c r="G38" s="44">
        <f>antwoorden!G40</f>
        <v>97</v>
      </c>
      <c r="H38" s="1"/>
      <c r="I38" s="1"/>
      <c r="J38" s="1"/>
      <c r="K38" s="1"/>
      <c r="L38" s="1"/>
      <c r="M38" s="1"/>
      <c r="N38" s="1"/>
      <c r="O38" s="45"/>
      <c r="P38" s="45"/>
    </row>
    <row r="39" spans="1:16" ht="15.75">
      <c r="A39" s="14">
        <v>33</v>
      </c>
      <c r="B39" s="52">
        <f>antwoorden!B41</f>
        <v>165</v>
      </c>
      <c r="C39" s="44">
        <f>antwoorden!C41</f>
        <v>62</v>
      </c>
      <c r="D39" s="52">
        <f>antwoorden!D41</f>
        <v>364</v>
      </c>
      <c r="E39" s="44">
        <f>antwoorden!E41</f>
        <v>56</v>
      </c>
      <c r="F39" s="44">
        <f>antwoorden!F41</f>
        <v>51</v>
      </c>
      <c r="G39" s="44">
        <f>antwoorden!G41</f>
        <v>88</v>
      </c>
      <c r="H39" s="1"/>
      <c r="I39" s="1"/>
      <c r="J39" s="1"/>
      <c r="K39" s="1"/>
      <c r="L39" s="1"/>
      <c r="M39" s="1"/>
      <c r="N39" s="1"/>
      <c r="O39" s="45"/>
      <c r="P39" s="45"/>
    </row>
    <row r="40" spans="1:16" ht="15.75">
      <c r="A40" s="14">
        <v>34</v>
      </c>
      <c r="B40" s="52">
        <f>antwoorden!B42</f>
        <v>171</v>
      </c>
      <c r="C40" s="44">
        <f>antwoorden!C42</f>
        <v>59</v>
      </c>
      <c r="D40" s="52">
        <f>antwoorden!D42</f>
        <v>366</v>
      </c>
      <c r="E40" s="44">
        <f>antwoorden!E42</f>
        <v>51</v>
      </c>
      <c r="F40" s="44">
        <f>antwoorden!F42</f>
        <v>66</v>
      </c>
      <c r="G40" s="44">
        <f>antwoorden!G42</f>
        <v>99</v>
      </c>
      <c r="H40" s="1"/>
      <c r="I40" s="1"/>
      <c r="J40" s="1"/>
      <c r="K40" s="1"/>
      <c r="L40" s="1"/>
      <c r="M40" s="1"/>
      <c r="N40" s="1"/>
      <c r="O40" s="45"/>
      <c r="P40" s="45"/>
    </row>
    <row r="41" spans="1:16" ht="15.75">
      <c r="A41" s="14">
        <v>35</v>
      </c>
      <c r="B41" s="52">
        <f>antwoorden!B43</f>
        <v>175</v>
      </c>
      <c r="C41" s="44">
        <f>antwoorden!C43</f>
        <v>64</v>
      </c>
      <c r="D41" s="52">
        <f>antwoorden!D43</f>
        <v>393</v>
      </c>
      <c r="E41" s="44">
        <f>antwoorden!E43</f>
        <v>58</v>
      </c>
      <c r="F41" s="44">
        <f>antwoorden!F43</f>
        <v>53</v>
      </c>
      <c r="G41" s="44">
        <f>antwoorden!G43</f>
        <v>90</v>
      </c>
      <c r="H41" s="1"/>
      <c r="I41" s="1"/>
      <c r="J41" s="1"/>
      <c r="K41" s="1"/>
      <c r="L41" s="1"/>
      <c r="M41" s="1"/>
      <c r="N41" s="1"/>
      <c r="O41" s="45"/>
      <c r="P41" s="45"/>
    </row>
    <row r="42" spans="1:16" ht="15.75">
      <c r="A42" s="14">
        <v>36</v>
      </c>
      <c r="B42" s="52">
        <f>antwoorden!B44</f>
        <v>181</v>
      </c>
      <c r="C42" s="44">
        <f>antwoorden!C44</f>
        <v>61</v>
      </c>
      <c r="D42" s="52">
        <f>antwoorden!D44</f>
        <v>396</v>
      </c>
      <c r="E42" s="44">
        <f>antwoorden!E44</f>
        <v>53</v>
      </c>
      <c r="F42" s="44">
        <f>antwoorden!F44</f>
        <v>68</v>
      </c>
      <c r="G42" s="52">
        <f>antwoorden!G44</f>
        <v>101</v>
      </c>
      <c r="H42" s="1"/>
      <c r="I42" s="1"/>
      <c r="J42" s="1"/>
      <c r="K42" s="1"/>
      <c r="L42" s="1"/>
      <c r="M42" s="1"/>
      <c r="N42" s="1"/>
      <c r="O42" s="45"/>
      <c r="P42" s="45"/>
    </row>
    <row r="43" spans="1:16" ht="15.75">
      <c r="A43" s="14">
        <v>37</v>
      </c>
      <c r="B43" s="52">
        <f>antwoorden!B45</f>
        <v>185</v>
      </c>
      <c r="C43" s="44">
        <f>antwoorden!C45</f>
        <v>66</v>
      </c>
      <c r="D43" s="52">
        <f>antwoorden!D45</f>
        <v>423</v>
      </c>
      <c r="E43" s="44">
        <f>antwoorden!E45</f>
        <v>60</v>
      </c>
      <c r="F43" s="44">
        <f>antwoorden!F45</f>
        <v>55</v>
      </c>
      <c r="G43" s="44">
        <f>antwoorden!G45</f>
        <v>92</v>
      </c>
      <c r="H43" s="1"/>
      <c r="I43" s="1"/>
      <c r="J43" s="1"/>
      <c r="K43" s="1"/>
      <c r="L43" s="1"/>
      <c r="M43" s="1"/>
      <c r="N43" s="1"/>
      <c r="O43" s="45"/>
      <c r="P43" s="45"/>
    </row>
    <row r="44" spans="1:16" ht="15.75">
      <c r="A44" s="14">
        <v>38</v>
      </c>
      <c r="B44" s="52">
        <f>antwoorden!B46</f>
        <v>191</v>
      </c>
      <c r="C44" s="44">
        <f>antwoorden!C46</f>
        <v>63</v>
      </c>
      <c r="D44" s="52">
        <f>antwoorden!D46</f>
        <v>425</v>
      </c>
      <c r="E44" s="44">
        <f>antwoorden!E46</f>
        <v>55</v>
      </c>
      <c r="F44" s="44">
        <f>antwoorden!F46</f>
        <v>70</v>
      </c>
      <c r="G44" s="52">
        <f>antwoorden!G46</f>
        <v>103</v>
      </c>
      <c r="H44" s="3"/>
      <c r="I44" s="4"/>
      <c r="J44" s="4"/>
      <c r="K44" s="4"/>
      <c r="L44" s="4"/>
      <c r="M44" s="4"/>
      <c r="N44" s="4"/>
      <c r="O44" s="38"/>
      <c r="P44" s="38"/>
    </row>
    <row r="45" spans="1:16" ht="15.75">
      <c r="A45" s="14">
        <v>39</v>
      </c>
      <c r="B45" s="52">
        <f>antwoorden!B47</f>
        <v>195</v>
      </c>
      <c r="C45" s="44">
        <f>antwoorden!C47</f>
        <v>68</v>
      </c>
      <c r="D45" s="52">
        <f>antwoorden!D47</f>
        <v>452</v>
      </c>
      <c r="E45" s="44">
        <f>antwoorden!E47</f>
        <v>62</v>
      </c>
      <c r="F45" s="44">
        <f>antwoorden!F47</f>
        <v>57</v>
      </c>
      <c r="G45" s="44">
        <f>antwoorden!G47</f>
        <v>94</v>
      </c>
      <c r="H45" s="3"/>
      <c r="I45" s="4"/>
      <c r="J45" s="4"/>
      <c r="K45" s="4"/>
      <c r="L45" s="4"/>
      <c r="M45" s="4"/>
      <c r="N45" s="4"/>
      <c r="O45" s="38"/>
      <c r="P45" s="38"/>
    </row>
    <row r="46" spans="1:16" ht="15.75">
      <c r="A46" s="14">
        <v>40</v>
      </c>
      <c r="B46" s="52">
        <f>antwoorden!B48</f>
        <v>201</v>
      </c>
      <c r="C46" s="44">
        <f>antwoorden!C48</f>
        <v>65</v>
      </c>
      <c r="D46" s="52">
        <f>antwoorden!D48</f>
        <v>455</v>
      </c>
      <c r="E46" s="44">
        <f>antwoorden!E48</f>
        <v>57</v>
      </c>
      <c r="F46" s="44">
        <f>antwoorden!F48</f>
        <v>72</v>
      </c>
      <c r="G46" s="52">
        <f>antwoorden!G48</f>
        <v>105</v>
      </c>
      <c r="H46" s="3"/>
      <c r="I46" s="3"/>
      <c r="J46" s="3"/>
      <c r="K46" s="3"/>
      <c r="L46" s="3"/>
      <c r="M46" s="3"/>
      <c r="N46" s="3"/>
      <c r="O46" s="36"/>
      <c r="P46" s="36"/>
    </row>
    <row r="47" spans="1:16" ht="15.75">
      <c r="A47" s="14">
        <v>41</v>
      </c>
      <c r="B47" s="52">
        <f>antwoorden!B49</f>
        <v>205</v>
      </c>
      <c r="C47" s="44">
        <f>antwoorden!C49</f>
        <v>70</v>
      </c>
      <c r="D47" s="52">
        <f>antwoorden!D49</f>
        <v>482</v>
      </c>
      <c r="E47" s="44">
        <f>antwoorden!E49</f>
        <v>64</v>
      </c>
      <c r="F47" s="44">
        <f>antwoorden!F49</f>
        <v>59</v>
      </c>
      <c r="G47" s="44">
        <f>antwoorden!G49</f>
        <v>96</v>
      </c>
      <c r="H47" s="3"/>
      <c r="I47" s="3"/>
      <c r="J47" s="3"/>
      <c r="K47" s="3"/>
      <c r="L47" s="3"/>
      <c r="M47" s="3"/>
      <c r="N47" s="3"/>
      <c r="O47" s="36"/>
      <c r="P47" s="36"/>
    </row>
    <row r="48" spans="1:16" ht="15.75">
      <c r="A48" s="14">
        <v>42</v>
      </c>
      <c r="B48" s="52">
        <f>antwoorden!B50</f>
        <v>211</v>
      </c>
      <c r="C48" s="44">
        <f>antwoorden!C50</f>
        <v>67</v>
      </c>
      <c r="D48" s="52">
        <f>antwoorden!D50</f>
        <v>486</v>
      </c>
      <c r="E48" s="44">
        <f>antwoorden!E50</f>
        <v>59</v>
      </c>
      <c r="F48" s="44">
        <f>antwoorden!F50</f>
        <v>74</v>
      </c>
      <c r="G48" s="52">
        <f>antwoorden!G50</f>
        <v>107</v>
      </c>
      <c r="H48" s="3"/>
      <c r="I48" s="3"/>
      <c r="J48" s="3"/>
      <c r="K48" s="3"/>
      <c r="L48" s="3"/>
      <c r="M48" s="3"/>
      <c r="N48" s="3"/>
      <c r="O48" s="36"/>
      <c r="P48" s="36"/>
    </row>
    <row r="49" spans="1:16" ht="15.75">
      <c r="A49" s="14">
        <v>43</v>
      </c>
      <c r="B49" s="52">
        <f>antwoorden!B51</f>
        <v>215</v>
      </c>
      <c r="C49" s="44">
        <f>antwoorden!C51</f>
        <v>72</v>
      </c>
      <c r="D49" s="52">
        <f>antwoorden!D51</f>
        <v>511</v>
      </c>
      <c r="E49" s="44">
        <f>antwoorden!E51</f>
        <v>66</v>
      </c>
      <c r="F49" s="44">
        <f>antwoorden!F51</f>
        <v>61</v>
      </c>
      <c r="G49" s="52">
        <f>antwoorden!G51</f>
        <v>98</v>
      </c>
      <c r="H49" s="3"/>
      <c r="I49" s="3"/>
      <c r="J49" s="3"/>
      <c r="K49" s="3"/>
      <c r="L49" s="3"/>
      <c r="M49" s="3"/>
      <c r="N49" s="3"/>
      <c r="O49" s="36"/>
      <c r="P49" s="36"/>
    </row>
    <row r="50" spans="1:16" ht="15.75">
      <c r="A50" s="14">
        <v>44</v>
      </c>
      <c r="B50" s="52">
        <f>antwoorden!B52</f>
        <v>221</v>
      </c>
      <c r="C50" s="44">
        <f>antwoorden!C52</f>
        <v>69</v>
      </c>
      <c r="D50" s="52">
        <f>antwoorden!D52</f>
        <v>516</v>
      </c>
      <c r="E50" s="44">
        <f>antwoorden!E52</f>
        <v>61</v>
      </c>
      <c r="F50" s="44">
        <f>antwoorden!F52</f>
        <v>76</v>
      </c>
      <c r="G50" s="52">
        <f>antwoorden!G52</f>
        <v>109</v>
      </c>
      <c r="H50" s="3"/>
      <c r="I50" s="3"/>
      <c r="J50" s="3"/>
      <c r="K50" s="3"/>
      <c r="L50" s="3"/>
      <c r="M50" s="3"/>
      <c r="N50" s="3"/>
      <c r="O50" s="36"/>
      <c r="P50" s="36"/>
    </row>
    <row r="51" spans="1:16" ht="15.75">
      <c r="A51" s="14">
        <v>45</v>
      </c>
      <c r="B51" s="52">
        <f>antwoorden!B53</f>
        <v>225</v>
      </c>
      <c r="C51" s="44">
        <f>antwoorden!C53</f>
        <v>74</v>
      </c>
      <c r="D51" s="52">
        <f>antwoorden!D53</f>
        <v>541</v>
      </c>
      <c r="E51" s="44">
        <f>antwoorden!E53</f>
        <v>68</v>
      </c>
      <c r="F51" s="44">
        <f>antwoorden!F53</f>
        <v>63</v>
      </c>
      <c r="G51" s="52">
        <f>antwoorden!G53</f>
        <v>100</v>
      </c>
      <c r="H51" s="3"/>
      <c r="I51" s="3"/>
      <c r="J51" s="3"/>
      <c r="K51" s="3"/>
      <c r="L51" s="3"/>
      <c r="M51" s="3"/>
      <c r="N51" s="3"/>
      <c r="O51" s="36"/>
      <c r="P51" s="36"/>
    </row>
  </sheetData>
  <mergeCells count="1">
    <mergeCell ref="G3:H3"/>
  </mergeCells>
  <printOptions/>
  <pageMargins left="0.75" right="0.75" top="0.71" bottom="1" header="0.5" footer="0.5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53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9" sqref="A9:IV9"/>
    </sheetView>
  </sheetViews>
  <sheetFormatPr defaultColWidth="9.140625" defaultRowHeight="12.75"/>
  <cols>
    <col min="1" max="1" width="4.8515625" style="0" customWidth="1"/>
    <col min="2" max="2" width="5.57421875" style="0" bestFit="1" customWidth="1"/>
    <col min="3" max="3" width="5.421875" style="0" customWidth="1"/>
    <col min="4" max="7" width="5.57421875" style="0" bestFit="1" customWidth="1"/>
    <col min="8" max="8" width="5.140625" style="0" customWidth="1"/>
    <col min="9" max="9" width="6.28125" style="0" bestFit="1" customWidth="1"/>
    <col min="10" max="10" width="7.28125" style="0" bestFit="1" customWidth="1"/>
    <col min="11" max="11" width="6.421875" style="0" customWidth="1"/>
    <col min="12" max="14" width="5.57421875" style="0" bestFit="1" customWidth="1"/>
    <col min="15" max="15" width="7.140625" style="0" bestFit="1" customWidth="1"/>
    <col min="16" max="17" width="5.57421875" style="0" bestFit="1" customWidth="1"/>
    <col min="18" max="18" width="5.140625" style="0" customWidth="1"/>
    <col min="19" max="22" width="22.140625" style="0" customWidth="1"/>
    <col min="23" max="23" width="8.7109375" style="0" bestFit="1" customWidth="1"/>
    <col min="24" max="24" width="4.421875" style="0" bestFit="1" customWidth="1"/>
    <col min="25" max="25" width="6.00390625" style="0" bestFit="1" customWidth="1"/>
    <col min="26" max="16384" width="5.140625" style="0" customWidth="1"/>
  </cols>
  <sheetData>
    <row r="4" spans="1:25" ht="15.75">
      <c r="A4" s="2" t="s">
        <v>71</v>
      </c>
      <c r="B4" s="1"/>
      <c r="C4" s="2" t="s">
        <v>72</v>
      </c>
      <c r="D4" s="2"/>
      <c r="E4" s="1"/>
      <c r="F4" s="1"/>
      <c r="G4" s="72">
        <f ca="1">NOW()</f>
        <v>40561.469474074074</v>
      </c>
      <c r="H4" s="73"/>
      <c r="I4" s="9" t="s">
        <v>22</v>
      </c>
      <c r="J4" s="10">
        <v>7</v>
      </c>
      <c r="K4" s="2" t="s">
        <v>24</v>
      </c>
      <c r="L4" s="1"/>
      <c r="M4" s="1"/>
      <c r="N4" s="1"/>
      <c r="O4" s="45"/>
      <c r="P4" s="45"/>
      <c r="Q4" s="45"/>
      <c r="R4" s="1"/>
      <c r="S4" s="1"/>
      <c r="T4" s="1"/>
      <c r="U4" s="1"/>
      <c r="V4" s="1"/>
      <c r="W4" s="1"/>
      <c r="X4" s="1"/>
      <c r="Y4" s="1"/>
    </row>
    <row r="5" spans="1:2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5"/>
      <c r="P5" s="45"/>
      <c r="Q5" s="45"/>
      <c r="R5" s="1"/>
      <c r="S5" s="1"/>
      <c r="T5" s="1"/>
      <c r="U5" s="1"/>
      <c r="V5" s="1"/>
      <c r="W5" s="1"/>
      <c r="X5" s="1"/>
      <c r="Y5" s="1"/>
    </row>
    <row r="6" spans="1:25" ht="15.75">
      <c r="A6" s="2"/>
      <c r="B6" s="2"/>
      <c r="C6" s="2"/>
      <c r="D6" s="2"/>
      <c r="E6" s="2"/>
      <c r="F6" s="2"/>
      <c r="G6" s="1"/>
      <c r="H6" s="1"/>
      <c r="I6" s="10" t="s">
        <v>54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55</v>
      </c>
      <c r="O6" s="10" t="s">
        <v>23</v>
      </c>
      <c r="P6" s="10" t="s">
        <v>48</v>
      </c>
      <c r="Q6" s="10" t="s">
        <v>57</v>
      </c>
      <c r="R6" s="3"/>
      <c r="S6" s="3"/>
      <c r="T6" s="3"/>
      <c r="U6" s="3"/>
      <c r="V6" s="3"/>
      <c r="W6" s="3" t="s">
        <v>50</v>
      </c>
      <c r="X6" s="1">
        <v>10</v>
      </c>
      <c r="Y6" s="1" t="s">
        <v>49</v>
      </c>
    </row>
    <row r="7" spans="1:25" ht="17.25">
      <c r="A7" s="12" t="s">
        <v>0</v>
      </c>
      <c r="B7" s="39" t="s">
        <v>28</v>
      </c>
      <c r="C7" s="40" t="s">
        <v>12</v>
      </c>
      <c r="D7" s="39" t="s">
        <v>29</v>
      </c>
      <c r="E7" s="40" t="s">
        <v>21</v>
      </c>
      <c r="F7" s="40" t="s">
        <v>27</v>
      </c>
      <c r="G7" s="13" t="s">
        <v>36</v>
      </c>
      <c r="H7" s="1"/>
      <c r="I7" s="12" t="s">
        <v>19</v>
      </c>
      <c r="J7" s="12" t="s">
        <v>56</v>
      </c>
      <c r="K7" s="13" t="s">
        <v>32</v>
      </c>
      <c r="L7" s="13" t="s">
        <v>33</v>
      </c>
      <c r="M7" s="13" t="s">
        <v>34</v>
      </c>
      <c r="N7" s="13" t="s">
        <v>35</v>
      </c>
      <c r="O7" s="61" t="s">
        <v>60</v>
      </c>
      <c r="P7" s="13" t="s">
        <v>30</v>
      </c>
      <c r="Q7" s="13" t="s">
        <v>31</v>
      </c>
      <c r="R7" s="3"/>
      <c r="S7" s="3"/>
      <c r="T7" s="3"/>
      <c r="U7" s="3"/>
      <c r="V7" s="3"/>
      <c r="W7" s="3" t="s">
        <v>40</v>
      </c>
      <c r="X7" s="1" t="s">
        <v>41</v>
      </c>
      <c r="Y7" s="1" t="s">
        <v>42</v>
      </c>
    </row>
    <row r="8" spans="1:25" ht="15.75">
      <c r="A8" s="14"/>
      <c r="B8" s="15" t="s">
        <v>9</v>
      </c>
      <c r="C8" s="15" t="s">
        <v>8</v>
      </c>
      <c r="D8" s="15" t="s">
        <v>9</v>
      </c>
      <c r="E8" s="15" t="s">
        <v>8</v>
      </c>
      <c r="F8" s="15" t="s">
        <v>8</v>
      </c>
      <c r="G8" s="43" t="s">
        <v>9</v>
      </c>
      <c r="H8" s="1"/>
      <c r="I8" s="14"/>
      <c r="J8" s="14"/>
      <c r="K8" s="15" t="s">
        <v>9</v>
      </c>
      <c r="L8" s="15" t="s">
        <v>9</v>
      </c>
      <c r="M8" s="15" t="s">
        <v>9</v>
      </c>
      <c r="N8" s="15" t="s">
        <v>9</v>
      </c>
      <c r="O8" s="13" t="s">
        <v>58</v>
      </c>
      <c r="P8" s="16" t="s">
        <v>9</v>
      </c>
      <c r="Q8" s="16" t="s">
        <v>9</v>
      </c>
      <c r="R8" s="3"/>
      <c r="S8" s="3"/>
      <c r="T8" s="3"/>
      <c r="U8" s="3"/>
      <c r="V8" s="3"/>
      <c r="W8" s="1"/>
      <c r="X8" s="1"/>
      <c r="Y8" s="1"/>
    </row>
    <row r="9" spans="1:25" ht="15.75">
      <c r="A9" s="14">
        <v>1</v>
      </c>
      <c r="B9" s="55">
        <f aca="true" t="shared" si="0" ref="B9:B53">ROUND(5*A9+0.5*(-1)^A9,0)</f>
        <v>5</v>
      </c>
      <c r="C9" s="44">
        <f aca="true" t="shared" si="1" ref="C9:C28">ROUND(19+A9*1+2*(-1)^(A9+1),0)</f>
        <v>22</v>
      </c>
      <c r="D9" s="55">
        <f aca="true" t="shared" si="2" ref="D9:D53">ROUND(2.5*B9*SIN(2*PI()*C9/360),0)</f>
        <v>5</v>
      </c>
      <c r="E9" s="44">
        <f aca="true" t="shared" si="3" ref="E9:E53">20+A9-3*(-1)^A9</f>
        <v>24</v>
      </c>
      <c r="F9" s="44">
        <f aca="true" t="shared" si="4" ref="F9:F53">E9+5+10*(-1)^A9</f>
        <v>19</v>
      </c>
      <c r="G9" s="44">
        <f aca="true" t="shared" si="5" ref="G9:G53">ROUND(60+A9*1,0)+5*(-1)^A9</f>
        <v>56</v>
      </c>
      <c r="H9" s="53"/>
      <c r="I9" s="57"/>
      <c r="J9" s="57"/>
      <c r="K9" s="55">
        <f aca="true" t="shared" si="6" ref="K9:K53">B9*COS(2*PI()*C9/360)</f>
        <v>4.635919272833937</v>
      </c>
      <c r="L9" s="55">
        <f aca="true" t="shared" si="7" ref="L9:L53">B9*SIN(2*PI()*C9/360)</f>
        <v>1.87303296707956</v>
      </c>
      <c r="M9" s="55">
        <f aca="true" t="shared" si="8" ref="M9:M53">K9</f>
        <v>4.635919272833937</v>
      </c>
      <c r="N9" s="55">
        <f aca="true" t="shared" si="9" ref="N9:N53">D9-L9</f>
        <v>3.12696703292044</v>
      </c>
      <c r="O9" s="57"/>
      <c r="P9" s="44">
        <f aca="true" t="shared" si="10" ref="P9:P53">ROUND(G9/(COS(E9/180*PI())*TAN(F9/180*PI())+SIN(E9/180*PI())),1)</f>
        <v>77.6</v>
      </c>
      <c r="Q9" s="44">
        <f aca="true" t="shared" si="11" ref="Q9:Q53">ROUND(P9*COS(E9/180*PI())/COS(F9/180*PI()),1)</f>
        <v>75</v>
      </c>
      <c r="R9" s="18"/>
      <c r="S9" s="18"/>
      <c r="T9" s="18"/>
      <c r="U9" s="18"/>
      <c r="V9" s="18"/>
      <c r="W9" s="42">
        <f aca="true" t="shared" si="12" ref="W9:W53">G9/$X$6</f>
        <v>5.6</v>
      </c>
      <c r="X9" s="41">
        <f aca="true" t="shared" si="13" ref="X9:X53">P9/$X$6</f>
        <v>7.76</v>
      </c>
      <c r="Y9" s="41">
        <f aca="true" t="shared" si="14" ref="Y9:Y53">Q9/$X$6</f>
        <v>7.5</v>
      </c>
    </row>
    <row r="10" spans="1:25" ht="15.75">
      <c r="A10" s="14">
        <v>2</v>
      </c>
      <c r="B10" s="44">
        <f t="shared" si="0"/>
        <v>11</v>
      </c>
      <c r="C10" s="44">
        <f t="shared" si="1"/>
        <v>19</v>
      </c>
      <c r="D10" s="55">
        <f t="shared" si="2"/>
        <v>9</v>
      </c>
      <c r="E10" s="44">
        <f t="shared" si="3"/>
        <v>19</v>
      </c>
      <c r="F10" s="44">
        <f t="shared" si="4"/>
        <v>34</v>
      </c>
      <c r="G10" s="44">
        <f t="shared" si="5"/>
        <v>67</v>
      </c>
      <c r="H10" s="53"/>
      <c r="I10" s="57"/>
      <c r="J10" s="57"/>
      <c r="K10" s="44">
        <f t="shared" si="6"/>
        <v>10.400704331592486</v>
      </c>
      <c r="L10" s="55">
        <f t="shared" si="7"/>
        <v>3.581249699028723</v>
      </c>
      <c r="M10" s="44">
        <f t="shared" si="8"/>
        <v>10.400704331592486</v>
      </c>
      <c r="N10" s="55">
        <f t="shared" si="9"/>
        <v>5.418750300971277</v>
      </c>
      <c r="O10" s="57"/>
      <c r="P10" s="44">
        <f t="shared" si="10"/>
        <v>69.6</v>
      </c>
      <c r="Q10" s="44">
        <f t="shared" si="11"/>
        <v>79.4</v>
      </c>
      <c r="R10" s="18"/>
      <c r="S10" s="18"/>
      <c r="T10" s="18"/>
      <c r="U10" s="18"/>
      <c r="V10" s="18"/>
      <c r="W10" s="42">
        <f t="shared" si="12"/>
        <v>6.7</v>
      </c>
      <c r="X10" s="41">
        <f t="shared" si="13"/>
        <v>6.959999999999999</v>
      </c>
      <c r="Y10" s="41">
        <f t="shared" si="14"/>
        <v>7.94</v>
      </c>
    </row>
    <row r="11" spans="1:25" ht="15.75">
      <c r="A11" s="14">
        <v>3</v>
      </c>
      <c r="B11" s="44">
        <f t="shared" si="0"/>
        <v>15</v>
      </c>
      <c r="C11" s="44">
        <f t="shared" si="1"/>
        <v>24</v>
      </c>
      <c r="D11" s="44">
        <f t="shared" si="2"/>
        <v>15</v>
      </c>
      <c r="E11" s="44">
        <f t="shared" si="3"/>
        <v>26</v>
      </c>
      <c r="F11" s="44">
        <f t="shared" si="4"/>
        <v>21</v>
      </c>
      <c r="G11" s="44">
        <f t="shared" si="5"/>
        <v>58</v>
      </c>
      <c r="H11" s="53"/>
      <c r="I11" s="57"/>
      <c r="J11" s="57"/>
      <c r="K11" s="44">
        <f t="shared" si="6"/>
        <v>13.703181864639014</v>
      </c>
      <c r="L11" s="55">
        <f t="shared" si="7"/>
        <v>6.101049646137002</v>
      </c>
      <c r="M11" s="44">
        <f t="shared" si="8"/>
        <v>13.703181864639014</v>
      </c>
      <c r="N11" s="44">
        <f t="shared" si="9"/>
        <v>8.898950353862997</v>
      </c>
      <c r="O11" s="57"/>
      <c r="P11" s="44">
        <f t="shared" si="10"/>
        <v>74</v>
      </c>
      <c r="Q11" s="44">
        <f t="shared" si="11"/>
        <v>71.2</v>
      </c>
      <c r="R11" s="18"/>
      <c r="S11" s="18"/>
      <c r="T11" s="18"/>
      <c r="U11" s="18"/>
      <c r="V11" s="18"/>
      <c r="W11" s="42">
        <f t="shared" si="12"/>
        <v>5.8</v>
      </c>
      <c r="X11" s="41">
        <f t="shared" si="13"/>
        <v>7.4</v>
      </c>
      <c r="Y11" s="41">
        <f t="shared" si="14"/>
        <v>7.12</v>
      </c>
    </row>
    <row r="12" spans="1:25" ht="15.75">
      <c r="A12" s="14">
        <v>4</v>
      </c>
      <c r="B12" s="44">
        <f t="shared" si="0"/>
        <v>21</v>
      </c>
      <c r="C12" s="44">
        <f t="shared" si="1"/>
        <v>21</v>
      </c>
      <c r="D12" s="44">
        <f t="shared" si="2"/>
        <v>19</v>
      </c>
      <c r="E12" s="44">
        <f t="shared" si="3"/>
        <v>21</v>
      </c>
      <c r="F12" s="44">
        <f t="shared" si="4"/>
        <v>36</v>
      </c>
      <c r="G12" s="44">
        <f t="shared" si="5"/>
        <v>69</v>
      </c>
      <c r="H12" s="53"/>
      <c r="I12" s="57"/>
      <c r="J12" s="57"/>
      <c r="K12" s="44">
        <f t="shared" si="6"/>
        <v>19.605188956441236</v>
      </c>
      <c r="L12" s="44">
        <f t="shared" si="7"/>
        <v>7.525726940451306</v>
      </c>
      <c r="M12" s="44">
        <f t="shared" si="8"/>
        <v>19.605188956441236</v>
      </c>
      <c r="N12" s="44">
        <f t="shared" si="9"/>
        <v>11.474273059548693</v>
      </c>
      <c r="O12" s="57"/>
      <c r="P12" s="44">
        <f t="shared" si="10"/>
        <v>66.6</v>
      </c>
      <c r="Q12" s="44">
        <f t="shared" si="11"/>
        <v>76.9</v>
      </c>
      <c r="R12" s="19"/>
      <c r="S12" s="19"/>
      <c r="T12" s="19"/>
      <c r="U12" s="19"/>
      <c r="V12" s="19"/>
      <c r="W12" s="42">
        <f t="shared" si="12"/>
        <v>6.9</v>
      </c>
      <c r="X12" s="41">
        <f t="shared" si="13"/>
        <v>6.659999999999999</v>
      </c>
      <c r="Y12" s="41">
        <f t="shared" si="14"/>
        <v>7.69</v>
      </c>
    </row>
    <row r="13" spans="1:25" ht="15.75">
      <c r="A13" s="14">
        <v>5</v>
      </c>
      <c r="B13" s="44">
        <f t="shared" si="0"/>
        <v>25</v>
      </c>
      <c r="C13" s="44">
        <f t="shared" si="1"/>
        <v>26</v>
      </c>
      <c r="D13" s="44">
        <f t="shared" si="2"/>
        <v>27</v>
      </c>
      <c r="E13" s="44">
        <f t="shared" si="3"/>
        <v>28</v>
      </c>
      <c r="F13" s="44">
        <f t="shared" si="4"/>
        <v>23</v>
      </c>
      <c r="G13" s="44">
        <f t="shared" si="5"/>
        <v>60</v>
      </c>
      <c r="H13" s="53"/>
      <c r="I13" s="57"/>
      <c r="J13" s="57"/>
      <c r="K13" s="44">
        <f t="shared" si="6"/>
        <v>22.469851157479177</v>
      </c>
      <c r="L13" s="44">
        <f t="shared" si="7"/>
        <v>10.959278669726935</v>
      </c>
      <c r="M13" s="44">
        <f t="shared" si="8"/>
        <v>22.469851157479177</v>
      </c>
      <c r="N13" s="44">
        <f t="shared" si="9"/>
        <v>16.040721330273065</v>
      </c>
      <c r="O13" s="57"/>
      <c r="P13" s="44">
        <f t="shared" si="10"/>
        <v>71.1</v>
      </c>
      <c r="Q13" s="44">
        <f t="shared" si="11"/>
        <v>68.2</v>
      </c>
      <c r="R13" s="18"/>
      <c r="S13" s="18"/>
      <c r="T13" s="18"/>
      <c r="U13" s="18"/>
      <c r="V13" s="18"/>
      <c r="W13" s="42">
        <f t="shared" si="12"/>
        <v>6</v>
      </c>
      <c r="X13" s="41">
        <f t="shared" si="13"/>
        <v>7.109999999999999</v>
      </c>
      <c r="Y13" s="41">
        <f t="shared" si="14"/>
        <v>6.82</v>
      </c>
    </row>
    <row r="14" spans="1:25" ht="15.75">
      <c r="A14" s="14">
        <v>6</v>
      </c>
      <c r="B14" s="44">
        <f t="shared" si="0"/>
        <v>31</v>
      </c>
      <c r="C14" s="44">
        <f t="shared" si="1"/>
        <v>23</v>
      </c>
      <c r="D14" s="44">
        <f t="shared" si="2"/>
        <v>30</v>
      </c>
      <c r="E14" s="44">
        <f t="shared" si="3"/>
        <v>23</v>
      </c>
      <c r="F14" s="44">
        <f t="shared" si="4"/>
        <v>38</v>
      </c>
      <c r="G14" s="44">
        <f t="shared" si="5"/>
        <v>71</v>
      </c>
      <c r="H14" s="53"/>
      <c r="I14" s="57"/>
      <c r="J14" s="57"/>
      <c r="K14" s="44">
        <f t="shared" si="6"/>
        <v>28.535650457025653</v>
      </c>
      <c r="L14" s="44">
        <f t="shared" si="7"/>
        <v>12.112664983167486</v>
      </c>
      <c r="M14" s="44">
        <f t="shared" si="8"/>
        <v>28.535650457025653</v>
      </c>
      <c r="N14" s="44">
        <f t="shared" si="9"/>
        <v>17.887335016832516</v>
      </c>
      <c r="O14" s="57"/>
      <c r="P14" s="44">
        <f t="shared" si="10"/>
        <v>64</v>
      </c>
      <c r="Q14" s="44">
        <f t="shared" si="11"/>
        <v>74.8</v>
      </c>
      <c r="R14" s="18"/>
      <c r="S14" s="18"/>
      <c r="T14" s="18"/>
      <c r="U14" s="18"/>
      <c r="V14" s="18"/>
      <c r="W14" s="42">
        <f t="shared" si="12"/>
        <v>7.1</v>
      </c>
      <c r="X14" s="41">
        <f t="shared" si="13"/>
        <v>6.4</v>
      </c>
      <c r="Y14" s="41">
        <f t="shared" si="14"/>
        <v>7.4799999999999995</v>
      </c>
    </row>
    <row r="15" spans="1:25" ht="15.75">
      <c r="A15" s="14">
        <v>7</v>
      </c>
      <c r="B15" s="44">
        <f t="shared" si="0"/>
        <v>35</v>
      </c>
      <c r="C15" s="44">
        <f t="shared" si="1"/>
        <v>28</v>
      </c>
      <c r="D15" s="44">
        <f t="shared" si="2"/>
        <v>41</v>
      </c>
      <c r="E15" s="44">
        <f t="shared" si="3"/>
        <v>30</v>
      </c>
      <c r="F15" s="44">
        <f t="shared" si="4"/>
        <v>25</v>
      </c>
      <c r="G15" s="44">
        <f t="shared" si="5"/>
        <v>62</v>
      </c>
      <c r="H15" s="53"/>
      <c r="I15" s="57"/>
      <c r="J15" s="57"/>
      <c r="K15" s="44">
        <f t="shared" si="6"/>
        <v>30.903165750062445</v>
      </c>
      <c r="L15" s="44">
        <f t="shared" si="7"/>
        <v>16.431504697506178</v>
      </c>
      <c r="M15" s="44">
        <f t="shared" si="8"/>
        <v>30.903165750062445</v>
      </c>
      <c r="N15" s="44">
        <f t="shared" si="9"/>
        <v>24.568495302493822</v>
      </c>
      <c r="O15" s="57"/>
      <c r="P15" s="44">
        <f t="shared" si="10"/>
        <v>68.6</v>
      </c>
      <c r="Q15" s="44">
        <f t="shared" si="11"/>
        <v>65.6</v>
      </c>
      <c r="R15" s="18"/>
      <c r="S15" s="18"/>
      <c r="T15" s="18"/>
      <c r="U15" s="18"/>
      <c r="V15" s="18"/>
      <c r="W15" s="42">
        <f t="shared" si="12"/>
        <v>6.2</v>
      </c>
      <c r="X15" s="41">
        <f t="shared" si="13"/>
        <v>6.859999999999999</v>
      </c>
      <c r="Y15" s="41">
        <f t="shared" si="14"/>
        <v>6.56</v>
      </c>
    </row>
    <row r="16" spans="1:25" ht="15.75">
      <c r="A16" s="14">
        <v>8</v>
      </c>
      <c r="B16" s="44">
        <f t="shared" si="0"/>
        <v>41</v>
      </c>
      <c r="C16" s="44">
        <f t="shared" si="1"/>
        <v>25</v>
      </c>
      <c r="D16" s="44">
        <f t="shared" si="2"/>
        <v>43</v>
      </c>
      <c r="E16" s="44">
        <f t="shared" si="3"/>
        <v>25</v>
      </c>
      <c r="F16" s="44">
        <f t="shared" si="4"/>
        <v>40</v>
      </c>
      <c r="G16" s="44">
        <f t="shared" si="5"/>
        <v>73</v>
      </c>
      <c r="H16" s="53"/>
      <c r="I16" s="57"/>
      <c r="J16" s="57"/>
      <c r="K16" s="44">
        <f t="shared" si="6"/>
        <v>37.15861926850265</v>
      </c>
      <c r="L16" s="44">
        <f t="shared" si="7"/>
        <v>17.327348731368676</v>
      </c>
      <c r="M16" s="44">
        <f t="shared" si="8"/>
        <v>37.15861926850265</v>
      </c>
      <c r="N16" s="44">
        <f t="shared" si="9"/>
        <v>25.672651268631324</v>
      </c>
      <c r="O16" s="57"/>
      <c r="P16" s="44">
        <f t="shared" si="10"/>
        <v>61.7</v>
      </c>
      <c r="Q16" s="44">
        <f t="shared" si="11"/>
        <v>73</v>
      </c>
      <c r="R16" s="18"/>
      <c r="S16" s="18"/>
      <c r="T16" s="18"/>
      <c r="U16" s="18"/>
      <c r="V16" s="18"/>
      <c r="W16" s="42">
        <f t="shared" si="12"/>
        <v>7.3</v>
      </c>
      <c r="X16" s="41">
        <f t="shared" si="13"/>
        <v>6.17</v>
      </c>
      <c r="Y16" s="41">
        <f t="shared" si="14"/>
        <v>7.3</v>
      </c>
    </row>
    <row r="17" spans="1:25" ht="15.75">
      <c r="A17" s="14">
        <v>9</v>
      </c>
      <c r="B17" s="44">
        <f t="shared" si="0"/>
        <v>45</v>
      </c>
      <c r="C17" s="44">
        <f t="shared" si="1"/>
        <v>30</v>
      </c>
      <c r="D17" s="44">
        <f t="shared" si="2"/>
        <v>56</v>
      </c>
      <c r="E17" s="44">
        <f t="shared" si="3"/>
        <v>32</v>
      </c>
      <c r="F17" s="44">
        <f t="shared" si="4"/>
        <v>27</v>
      </c>
      <c r="G17" s="44">
        <f t="shared" si="5"/>
        <v>64</v>
      </c>
      <c r="H17" s="53"/>
      <c r="I17" s="57"/>
      <c r="J17" s="57"/>
      <c r="K17" s="44">
        <f t="shared" si="6"/>
        <v>38.97114317029974</v>
      </c>
      <c r="L17" s="44">
        <f t="shared" si="7"/>
        <v>22.499999999999996</v>
      </c>
      <c r="M17" s="44">
        <f t="shared" si="8"/>
        <v>38.97114317029974</v>
      </c>
      <c r="N17" s="44">
        <f t="shared" si="9"/>
        <v>33.5</v>
      </c>
      <c r="O17" s="57"/>
      <c r="P17" s="44">
        <f t="shared" si="10"/>
        <v>66.5</v>
      </c>
      <c r="Q17" s="44">
        <f t="shared" si="11"/>
        <v>63.3</v>
      </c>
      <c r="R17" s="18"/>
      <c r="S17" s="18"/>
      <c r="T17" s="18"/>
      <c r="U17" s="18"/>
      <c r="V17" s="18"/>
      <c r="W17" s="42">
        <f t="shared" si="12"/>
        <v>6.4</v>
      </c>
      <c r="X17" s="41">
        <f t="shared" si="13"/>
        <v>6.65</v>
      </c>
      <c r="Y17" s="41">
        <f t="shared" si="14"/>
        <v>6.33</v>
      </c>
    </row>
    <row r="18" spans="1:25" ht="15.75">
      <c r="A18" s="14">
        <v>10</v>
      </c>
      <c r="B18" s="44">
        <f t="shared" si="0"/>
        <v>51</v>
      </c>
      <c r="C18" s="44">
        <f t="shared" si="1"/>
        <v>27</v>
      </c>
      <c r="D18" s="44">
        <f t="shared" si="2"/>
        <v>58</v>
      </c>
      <c r="E18" s="44">
        <f t="shared" si="3"/>
        <v>27</v>
      </c>
      <c r="F18" s="44">
        <f t="shared" si="4"/>
        <v>42</v>
      </c>
      <c r="G18" s="44">
        <f t="shared" si="5"/>
        <v>75</v>
      </c>
      <c r="H18" s="53"/>
      <c r="I18" s="57"/>
      <c r="J18" s="57"/>
      <c r="K18" s="44">
        <f t="shared" si="6"/>
        <v>45.441332733606764</v>
      </c>
      <c r="L18" s="44">
        <f t="shared" si="7"/>
        <v>23.153515486716884</v>
      </c>
      <c r="M18" s="44">
        <f t="shared" si="8"/>
        <v>45.441332733606764</v>
      </c>
      <c r="N18" s="44">
        <f t="shared" si="9"/>
        <v>34.846484513283116</v>
      </c>
      <c r="O18" s="57"/>
      <c r="P18" s="44">
        <f t="shared" si="10"/>
        <v>59.7</v>
      </c>
      <c r="Q18" s="44">
        <f t="shared" si="11"/>
        <v>71.6</v>
      </c>
      <c r="R18" s="19"/>
      <c r="S18" s="19"/>
      <c r="T18" s="19"/>
      <c r="U18" s="19"/>
      <c r="V18" s="19"/>
      <c r="W18" s="42">
        <f t="shared" si="12"/>
        <v>7.5</v>
      </c>
      <c r="X18" s="41">
        <f t="shared" si="13"/>
        <v>5.970000000000001</v>
      </c>
      <c r="Y18" s="41">
        <f t="shared" si="14"/>
        <v>7.159999999999999</v>
      </c>
    </row>
    <row r="19" spans="1:25" ht="15.75">
      <c r="A19" s="14">
        <v>11</v>
      </c>
      <c r="B19" s="44">
        <f t="shared" si="0"/>
        <v>55</v>
      </c>
      <c r="C19" s="44">
        <f t="shared" si="1"/>
        <v>32</v>
      </c>
      <c r="D19" s="44">
        <f t="shared" si="2"/>
        <v>73</v>
      </c>
      <c r="E19" s="44">
        <f t="shared" si="3"/>
        <v>34</v>
      </c>
      <c r="F19" s="44">
        <f t="shared" si="4"/>
        <v>29</v>
      </c>
      <c r="G19" s="44">
        <f t="shared" si="5"/>
        <v>66</v>
      </c>
      <c r="H19" s="53"/>
      <c r="I19" s="57"/>
      <c r="J19" s="57"/>
      <c r="K19" s="44">
        <f t="shared" si="6"/>
        <v>46.642645288603426</v>
      </c>
      <c r="L19" s="44">
        <f t="shared" si="7"/>
        <v>29.14555953282627</v>
      </c>
      <c r="M19" s="44">
        <f t="shared" si="8"/>
        <v>46.642645288603426</v>
      </c>
      <c r="N19" s="44">
        <f t="shared" si="9"/>
        <v>43.85444046717373</v>
      </c>
      <c r="O19" s="57"/>
      <c r="P19" s="44">
        <f t="shared" si="10"/>
        <v>64.8</v>
      </c>
      <c r="Q19" s="44">
        <f t="shared" si="11"/>
        <v>61.4</v>
      </c>
      <c r="R19" s="18"/>
      <c r="S19" s="18"/>
      <c r="T19" s="18"/>
      <c r="U19" s="18"/>
      <c r="V19" s="18"/>
      <c r="W19" s="42">
        <f t="shared" si="12"/>
        <v>6.6</v>
      </c>
      <c r="X19" s="41">
        <f t="shared" si="13"/>
        <v>6.4799999999999995</v>
      </c>
      <c r="Y19" s="41">
        <f t="shared" si="14"/>
        <v>6.14</v>
      </c>
    </row>
    <row r="20" spans="1:25" ht="15.75">
      <c r="A20" s="14">
        <v>12</v>
      </c>
      <c r="B20" s="44">
        <f t="shared" si="0"/>
        <v>61</v>
      </c>
      <c r="C20" s="44">
        <f t="shared" si="1"/>
        <v>29</v>
      </c>
      <c r="D20" s="44">
        <f t="shared" si="2"/>
        <v>74</v>
      </c>
      <c r="E20" s="44">
        <f t="shared" si="3"/>
        <v>29</v>
      </c>
      <c r="F20" s="44">
        <f t="shared" si="4"/>
        <v>44</v>
      </c>
      <c r="G20" s="44">
        <f t="shared" si="5"/>
        <v>77</v>
      </c>
      <c r="H20" s="53"/>
      <c r="I20" s="57"/>
      <c r="J20" s="57"/>
      <c r="K20" s="44">
        <f t="shared" si="6"/>
        <v>53.35180213550314</v>
      </c>
      <c r="L20" s="44">
        <f t="shared" si="7"/>
        <v>29.57338683502656</v>
      </c>
      <c r="M20" s="44">
        <f t="shared" si="8"/>
        <v>53.35180213550314</v>
      </c>
      <c r="N20" s="44">
        <f t="shared" si="9"/>
        <v>44.42661316497344</v>
      </c>
      <c r="O20" s="57"/>
      <c r="P20" s="44">
        <f t="shared" si="10"/>
        <v>57.9</v>
      </c>
      <c r="Q20" s="44">
        <f t="shared" si="11"/>
        <v>70.4</v>
      </c>
      <c r="R20" s="18"/>
      <c r="S20" s="18"/>
      <c r="T20" s="18"/>
      <c r="U20" s="18"/>
      <c r="V20" s="18"/>
      <c r="W20" s="42">
        <f t="shared" si="12"/>
        <v>7.7</v>
      </c>
      <c r="X20" s="41">
        <f t="shared" si="13"/>
        <v>5.79</v>
      </c>
      <c r="Y20" s="41">
        <f t="shared" si="14"/>
        <v>7.040000000000001</v>
      </c>
    </row>
    <row r="21" spans="1:25" ht="15.75">
      <c r="A21" s="14">
        <v>13</v>
      </c>
      <c r="B21" s="44">
        <f t="shared" si="0"/>
        <v>65</v>
      </c>
      <c r="C21" s="44">
        <f t="shared" si="1"/>
        <v>34</v>
      </c>
      <c r="D21" s="44">
        <f t="shared" si="2"/>
        <v>91</v>
      </c>
      <c r="E21" s="44">
        <f t="shared" si="3"/>
        <v>36</v>
      </c>
      <c r="F21" s="44">
        <f t="shared" si="4"/>
        <v>31</v>
      </c>
      <c r="G21" s="44">
        <f t="shared" si="5"/>
        <v>68</v>
      </c>
      <c r="H21" s="53"/>
      <c r="I21" s="57"/>
      <c r="J21" s="57"/>
      <c r="K21" s="44">
        <f t="shared" si="6"/>
        <v>53.88744221607771</v>
      </c>
      <c r="L21" s="44">
        <f t="shared" si="7"/>
        <v>36.34753872559855</v>
      </c>
      <c r="M21" s="44">
        <f t="shared" si="8"/>
        <v>53.88744221607771</v>
      </c>
      <c r="N21" s="44">
        <f t="shared" si="9"/>
        <v>54.65246127440145</v>
      </c>
      <c r="O21" s="57"/>
      <c r="P21" s="44">
        <f t="shared" si="10"/>
        <v>63.3</v>
      </c>
      <c r="Q21" s="44">
        <f t="shared" si="11"/>
        <v>59.7</v>
      </c>
      <c r="R21" s="18"/>
      <c r="S21" s="18"/>
      <c r="T21" s="18"/>
      <c r="U21" s="18"/>
      <c r="V21" s="18"/>
      <c r="W21" s="42">
        <f t="shared" si="12"/>
        <v>6.8</v>
      </c>
      <c r="X21" s="41">
        <f t="shared" si="13"/>
        <v>6.33</v>
      </c>
      <c r="Y21" s="41">
        <f t="shared" si="14"/>
        <v>5.970000000000001</v>
      </c>
    </row>
    <row r="22" spans="1:25" ht="15.75">
      <c r="A22" s="14">
        <v>14</v>
      </c>
      <c r="B22" s="44">
        <f t="shared" si="0"/>
        <v>71</v>
      </c>
      <c r="C22" s="44">
        <f t="shared" si="1"/>
        <v>31</v>
      </c>
      <c r="D22" s="44">
        <f t="shared" si="2"/>
        <v>91</v>
      </c>
      <c r="E22" s="44">
        <f t="shared" si="3"/>
        <v>31</v>
      </c>
      <c r="F22" s="44">
        <f t="shared" si="4"/>
        <v>46</v>
      </c>
      <c r="G22" s="44">
        <f t="shared" si="5"/>
        <v>79</v>
      </c>
      <c r="H22" s="53"/>
      <c r="I22" s="57"/>
      <c r="J22" s="57"/>
      <c r="K22" s="44">
        <f t="shared" si="6"/>
        <v>60.858878349849974</v>
      </c>
      <c r="L22" s="44">
        <f t="shared" si="7"/>
        <v>36.567703318613844</v>
      </c>
      <c r="M22" s="44">
        <f t="shared" si="8"/>
        <v>60.858878349849974</v>
      </c>
      <c r="N22" s="44">
        <f t="shared" si="9"/>
        <v>54.432296681386156</v>
      </c>
      <c r="O22" s="57"/>
      <c r="P22" s="44">
        <f t="shared" si="10"/>
        <v>56.3</v>
      </c>
      <c r="Q22" s="44">
        <f t="shared" si="11"/>
        <v>69.5</v>
      </c>
      <c r="R22" s="18"/>
      <c r="S22" s="18"/>
      <c r="T22" s="18"/>
      <c r="U22" s="18"/>
      <c r="V22" s="18"/>
      <c r="W22" s="42">
        <f t="shared" si="12"/>
        <v>7.9</v>
      </c>
      <c r="X22" s="41">
        <f t="shared" si="13"/>
        <v>5.63</v>
      </c>
      <c r="Y22" s="41">
        <f t="shared" si="14"/>
        <v>6.95</v>
      </c>
    </row>
    <row r="23" spans="1:25" ht="15.75">
      <c r="A23" s="14">
        <v>15</v>
      </c>
      <c r="B23" s="44">
        <f t="shared" si="0"/>
        <v>75</v>
      </c>
      <c r="C23" s="44">
        <f t="shared" si="1"/>
        <v>36</v>
      </c>
      <c r="D23" s="52">
        <f t="shared" si="2"/>
        <v>110</v>
      </c>
      <c r="E23" s="44">
        <f t="shared" si="3"/>
        <v>38</v>
      </c>
      <c r="F23" s="44">
        <f t="shared" si="4"/>
        <v>33</v>
      </c>
      <c r="G23" s="44">
        <f t="shared" si="5"/>
        <v>70</v>
      </c>
      <c r="H23" s="53"/>
      <c r="I23" s="57"/>
      <c r="J23" s="57"/>
      <c r="K23" s="44">
        <f t="shared" si="6"/>
        <v>60.67627457812106</v>
      </c>
      <c r="L23" s="44">
        <f t="shared" si="7"/>
        <v>44.083893921935484</v>
      </c>
      <c r="M23" s="44">
        <f t="shared" si="8"/>
        <v>60.67627457812106</v>
      </c>
      <c r="N23" s="44">
        <f t="shared" si="9"/>
        <v>65.91610607806452</v>
      </c>
      <c r="O23" s="57"/>
      <c r="P23" s="44">
        <f t="shared" si="10"/>
        <v>62.1</v>
      </c>
      <c r="Q23" s="44">
        <f t="shared" si="11"/>
        <v>58.3</v>
      </c>
      <c r="R23" s="18"/>
      <c r="S23" s="18"/>
      <c r="T23" s="18"/>
      <c r="U23" s="18"/>
      <c r="V23" s="18"/>
      <c r="W23" s="42">
        <f t="shared" si="12"/>
        <v>7</v>
      </c>
      <c r="X23" s="41">
        <f t="shared" si="13"/>
        <v>6.21</v>
      </c>
      <c r="Y23" s="41">
        <f t="shared" si="14"/>
        <v>5.83</v>
      </c>
    </row>
    <row r="24" spans="1:25" ht="15.75">
      <c r="A24" s="14">
        <v>16</v>
      </c>
      <c r="B24" s="44">
        <f t="shared" si="0"/>
        <v>81</v>
      </c>
      <c r="C24" s="44">
        <f t="shared" si="1"/>
        <v>33</v>
      </c>
      <c r="D24" s="52">
        <f t="shared" si="2"/>
        <v>110</v>
      </c>
      <c r="E24" s="44">
        <f t="shared" si="3"/>
        <v>33</v>
      </c>
      <c r="F24" s="44">
        <f t="shared" si="4"/>
        <v>48</v>
      </c>
      <c r="G24" s="44">
        <f t="shared" si="5"/>
        <v>81</v>
      </c>
      <c r="H24" s="53"/>
      <c r="I24" s="57"/>
      <c r="J24" s="57"/>
      <c r="K24" s="44">
        <f t="shared" si="6"/>
        <v>67.93231600357934</v>
      </c>
      <c r="L24" s="44">
        <f t="shared" si="7"/>
        <v>44.115761836217196</v>
      </c>
      <c r="M24" s="44">
        <f t="shared" si="8"/>
        <v>67.93231600357934</v>
      </c>
      <c r="N24" s="44">
        <f t="shared" si="9"/>
        <v>65.88423816378281</v>
      </c>
      <c r="O24" s="57"/>
      <c r="P24" s="44">
        <f t="shared" si="10"/>
        <v>54.9</v>
      </c>
      <c r="Q24" s="44">
        <f t="shared" si="11"/>
        <v>68.8</v>
      </c>
      <c r="R24" s="19"/>
      <c r="S24" s="19"/>
      <c r="T24" s="19"/>
      <c r="U24" s="19"/>
      <c r="V24" s="19"/>
      <c r="W24" s="42">
        <f t="shared" si="12"/>
        <v>8.1</v>
      </c>
      <c r="X24" s="41">
        <f t="shared" si="13"/>
        <v>5.49</v>
      </c>
      <c r="Y24" s="41">
        <f t="shared" si="14"/>
        <v>6.88</v>
      </c>
    </row>
    <row r="25" spans="1:25" ht="15.75">
      <c r="A25" s="14">
        <v>17</v>
      </c>
      <c r="B25" s="44">
        <f t="shared" si="0"/>
        <v>85</v>
      </c>
      <c r="C25" s="44">
        <f t="shared" si="1"/>
        <v>38</v>
      </c>
      <c r="D25" s="52">
        <f t="shared" si="2"/>
        <v>131</v>
      </c>
      <c r="E25" s="44">
        <f t="shared" si="3"/>
        <v>40</v>
      </c>
      <c r="F25" s="44">
        <f t="shared" si="4"/>
        <v>35</v>
      </c>
      <c r="G25" s="44">
        <f t="shared" si="5"/>
        <v>72</v>
      </c>
      <c r="H25" s="53"/>
      <c r="I25" s="57"/>
      <c r="J25" s="57"/>
      <c r="K25" s="44">
        <f t="shared" si="6"/>
        <v>66.98091405657136</v>
      </c>
      <c r="L25" s="44">
        <f t="shared" si="7"/>
        <v>52.33122540268094</v>
      </c>
      <c r="M25" s="44">
        <f t="shared" si="8"/>
        <v>66.98091405657136</v>
      </c>
      <c r="N25" s="44">
        <f t="shared" si="9"/>
        <v>78.66877459731906</v>
      </c>
      <c r="O25" s="57"/>
      <c r="P25" s="44">
        <f t="shared" si="10"/>
        <v>61.1</v>
      </c>
      <c r="Q25" s="44">
        <f t="shared" si="11"/>
        <v>57.1</v>
      </c>
      <c r="R25" s="18"/>
      <c r="S25" s="18"/>
      <c r="T25" s="18"/>
      <c r="U25" s="18"/>
      <c r="V25" s="18"/>
      <c r="W25" s="42">
        <f t="shared" si="12"/>
        <v>7.2</v>
      </c>
      <c r="X25" s="41">
        <f t="shared" si="13"/>
        <v>6.11</v>
      </c>
      <c r="Y25" s="41">
        <f t="shared" si="14"/>
        <v>5.71</v>
      </c>
    </row>
    <row r="26" spans="1:25" ht="15.75">
      <c r="A26" s="14">
        <v>18</v>
      </c>
      <c r="B26" s="44">
        <f t="shared" si="0"/>
        <v>91</v>
      </c>
      <c r="C26" s="44">
        <f t="shared" si="1"/>
        <v>35</v>
      </c>
      <c r="D26" s="52">
        <f t="shared" si="2"/>
        <v>130</v>
      </c>
      <c r="E26" s="44">
        <f t="shared" si="3"/>
        <v>35</v>
      </c>
      <c r="F26" s="44">
        <f t="shared" si="4"/>
        <v>50</v>
      </c>
      <c r="G26" s="44">
        <f t="shared" si="5"/>
        <v>83</v>
      </c>
      <c r="H26" s="53"/>
      <c r="I26" s="57"/>
      <c r="J26" s="57"/>
      <c r="K26" s="44">
        <f t="shared" si="6"/>
        <v>74.54283603029825</v>
      </c>
      <c r="L26" s="44">
        <f t="shared" si="7"/>
        <v>52.19545570794519</v>
      </c>
      <c r="M26" s="44">
        <f t="shared" si="8"/>
        <v>74.54283603029825</v>
      </c>
      <c r="N26" s="44">
        <f t="shared" si="9"/>
        <v>77.8045442920548</v>
      </c>
      <c r="O26" s="57"/>
      <c r="P26" s="44">
        <f t="shared" si="10"/>
        <v>53.6</v>
      </c>
      <c r="Q26" s="44">
        <f t="shared" si="11"/>
        <v>68.3</v>
      </c>
      <c r="R26" s="18"/>
      <c r="S26" s="18"/>
      <c r="T26" s="18"/>
      <c r="U26" s="18"/>
      <c r="V26" s="18"/>
      <c r="W26" s="42">
        <f t="shared" si="12"/>
        <v>8.3</v>
      </c>
      <c r="X26" s="41">
        <f t="shared" si="13"/>
        <v>5.36</v>
      </c>
      <c r="Y26" s="41">
        <f t="shared" si="14"/>
        <v>6.83</v>
      </c>
    </row>
    <row r="27" spans="1:25" ht="15.75">
      <c r="A27" s="14">
        <v>19</v>
      </c>
      <c r="B27" s="44">
        <f t="shared" si="0"/>
        <v>95</v>
      </c>
      <c r="C27" s="44">
        <f t="shared" si="1"/>
        <v>40</v>
      </c>
      <c r="D27" s="52">
        <f t="shared" si="2"/>
        <v>153</v>
      </c>
      <c r="E27" s="44">
        <f t="shared" si="3"/>
        <v>42</v>
      </c>
      <c r="F27" s="44">
        <f t="shared" si="4"/>
        <v>37</v>
      </c>
      <c r="G27" s="44">
        <f t="shared" si="5"/>
        <v>74</v>
      </c>
      <c r="H27" s="53"/>
      <c r="I27" s="57"/>
      <c r="J27" s="57"/>
      <c r="K27" s="44">
        <f t="shared" si="6"/>
        <v>72.7742220963029</v>
      </c>
      <c r="L27" s="44">
        <f t="shared" si="7"/>
        <v>61.06482292022123</v>
      </c>
      <c r="M27" s="44">
        <f t="shared" si="8"/>
        <v>72.7742220963029</v>
      </c>
      <c r="N27" s="44">
        <f t="shared" si="9"/>
        <v>91.93517707977877</v>
      </c>
      <c r="O27" s="57"/>
      <c r="P27" s="44">
        <f t="shared" si="10"/>
        <v>60.2</v>
      </c>
      <c r="Q27" s="44">
        <f t="shared" si="11"/>
        <v>56</v>
      </c>
      <c r="R27" s="18"/>
      <c r="S27" s="18"/>
      <c r="T27" s="18"/>
      <c r="U27" s="18"/>
      <c r="V27" s="18"/>
      <c r="W27" s="42">
        <f t="shared" si="12"/>
        <v>7.4</v>
      </c>
      <c r="X27" s="41">
        <f t="shared" si="13"/>
        <v>6.0200000000000005</v>
      </c>
      <c r="Y27" s="41">
        <f t="shared" si="14"/>
        <v>5.6</v>
      </c>
    </row>
    <row r="28" spans="1:25" ht="15.75">
      <c r="A28" s="14">
        <v>20</v>
      </c>
      <c r="B28" s="52">
        <f t="shared" si="0"/>
        <v>101</v>
      </c>
      <c r="C28" s="44">
        <f t="shared" si="1"/>
        <v>37</v>
      </c>
      <c r="D28" s="52">
        <f t="shared" si="2"/>
        <v>152</v>
      </c>
      <c r="E28" s="44">
        <f t="shared" si="3"/>
        <v>37</v>
      </c>
      <c r="F28" s="44">
        <f t="shared" si="4"/>
        <v>52</v>
      </c>
      <c r="G28" s="44">
        <f t="shared" si="5"/>
        <v>85</v>
      </c>
      <c r="H28" s="53"/>
      <c r="I28" s="57"/>
      <c r="J28" s="57"/>
      <c r="K28" s="44">
        <f t="shared" si="6"/>
        <v>80.66218651477658</v>
      </c>
      <c r="L28" s="44">
        <f t="shared" si="7"/>
        <v>60.78331733835687</v>
      </c>
      <c r="M28" s="44">
        <f t="shared" si="8"/>
        <v>80.66218651477658</v>
      </c>
      <c r="N28" s="44">
        <f t="shared" si="9"/>
        <v>91.21668266164312</v>
      </c>
      <c r="O28" s="57"/>
      <c r="P28" s="44">
        <f t="shared" si="10"/>
        <v>52.3</v>
      </c>
      <c r="Q28" s="44">
        <f t="shared" si="11"/>
        <v>67.8</v>
      </c>
      <c r="R28" s="18"/>
      <c r="S28" s="18"/>
      <c r="T28" s="18"/>
      <c r="U28" s="18"/>
      <c r="V28" s="18"/>
      <c r="W28" s="42">
        <f t="shared" si="12"/>
        <v>8.5</v>
      </c>
      <c r="X28" s="41">
        <f t="shared" si="13"/>
        <v>5.2299999999999995</v>
      </c>
      <c r="Y28" s="41">
        <f t="shared" si="14"/>
        <v>6.779999999999999</v>
      </c>
    </row>
    <row r="29" spans="1:25" ht="15.75">
      <c r="A29" s="14">
        <v>21</v>
      </c>
      <c r="B29" s="52">
        <f t="shared" si="0"/>
        <v>105</v>
      </c>
      <c r="C29" s="44">
        <f aca="true" t="shared" si="15" ref="C29:C53">ROUND(27+A29*1+2*(-1)^(A29+1),0)</f>
        <v>50</v>
      </c>
      <c r="D29" s="52">
        <f t="shared" si="2"/>
        <v>201</v>
      </c>
      <c r="E29" s="44">
        <f t="shared" si="3"/>
        <v>44</v>
      </c>
      <c r="F29" s="44">
        <f t="shared" si="4"/>
        <v>39</v>
      </c>
      <c r="G29" s="44">
        <f t="shared" si="5"/>
        <v>76</v>
      </c>
      <c r="H29" s="53"/>
      <c r="I29" s="57"/>
      <c r="J29" s="57"/>
      <c r="K29" s="44">
        <f t="shared" si="6"/>
        <v>67.49269901708664</v>
      </c>
      <c r="L29" s="44">
        <f t="shared" si="7"/>
        <v>80.4346665274927</v>
      </c>
      <c r="M29" s="44">
        <f t="shared" si="8"/>
        <v>67.49269901708664</v>
      </c>
      <c r="N29" s="52">
        <f t="shared" si="9"/>
        <v>120.5653334725073</v>
      </c>
      <c r="O29" s="57"/>
      <c r="P29" s="44">
        <f t="shared" si="10"/>
        <v>59.5</v>
      </c>
      <c r="Q29" s="44">
        <f t="shared" si="11"/>
        <v>55.1</v>
      </c>
      <c r="R29" s="18"/>
      <c r="S29" s="18"/>
      <c r="T29" s="18"/>
      <c r="U29" s="18"/>
      <c r="V29" s="18"/>
      <c r="W29" s="42">
        <f t="shared" si="12"/>
        <v>7.6</v>
      </c>
      <c r="X29" s="41">
        <f t="shared" si="13"/>
        <v>5.95</v>
      </c>
      <c r="Y29" s="41">
        <f t="shared" si="14"/>
        <v>5.51</v>
      </c>
    </row>
    <row r="30" spans="1:25" ht="15.75">
      <c r="A30" s="14">
        <v>22</v>
      </c>
      <c r="B30" s="52">
        <f t="shared" si="0"/>
        <v>111</v>
      </c>
      <c r="C30" s="44">
        <f t="shared" si="15"/>
        <v>47</v>
      </c>
      <c r="D30" s="52">
        <f t="shared" si="2"/>
        <v>203</v>
      </c>
      <c r="E30" s="44">
        <f t="shared" si="3"/>
        <v>39</v>
      </c>
      <c r="F30" s="44">
        <f t="shared" si="4"/>
        <v>54</v>
      </c>
      <c r="G30" s="44">
        <f t="shared" si="5"/>
        <v>87</v>
      </c>
      <c r="H30" s="1"/>
      <c r="I30" s="57"/>
      <c r="J30" s="57"/>
      <c r="K30" s="44">
        <f t="shared" si="6"/>
        <v>75.70181796693733</v>
      </c>
      <c r="L30" s="44">
        <f t="shared" si="7"/>
        <v>81.18026087972792</v>
      </c>
      <c r="M30" s="44">
        <f t="shared" si="8"/>
        <v>75.70181796693733</v>
      </c>
      <c r="N30" s="52">
        <f t="shared" si="9"/>
        <v>121.81973912027208</v>
      </c>
      <c r="O30" s="57"/>
      <c r="P30" s="44">
        <f t="shared" si="10"/>
        <v>51.2</v>
      </c>
      <c r="Q30" s="44">
        <f t="shared" si="11"/>
        <v>67.7</v>
      </c>
      <c r="R30" s="19"/>
      <c r="S30" s="19"/>
      <c r="T30" s="19"/>
      <c r="U30" s="19"/>
      <c r="V30" s="19"/>
      <c r="W30" s="42">
        <f t="shared" si="12"/>
        <v>8.7</v>
      </c>
      <c r="X30" s="41">
        <f t="shared" si="13"/>
        <v>5.12</v>
      </c>
      <c r="Y30" s="41">
        <f t="shared" si="14"/>
        <v>6.7700000000000005</v>
      </c>
    </row>
    <row r="31" spans="1:25" ht="15.75">
      <c r="A31" s="14">
        <v>23</v>
      </c>
      <c r="B31" s="52">
        <f t="shared" si="0"/>
        <v>115</v>
      </c>
      <c r="C31" s="44">
        <f t="shared" si="15"/>
        <v>52</v>
      </c>
      <c r="D31" s="52">
        <f t="shared" si="2"/>
        <v>227</v>
      </c>
      <c r="E31" s="44">
        <f t="shared" si="3"/>
        <v>46</v>
      </c>
      <c r="F31" s="44">
        <f t="shared" si="4"/>
        <v>41</v>
      </c>
      <c r="G31" s="44">
        <f t="shared" si="5"/>
        <v>78</v>
      </c>
      <c r="H31" s="1"/>
      <c r="I31" s="57"/>
      <c r="J31" s="57"/>
      <c r="K31" s="44">
        <f t="shared" si="6"/>
        <v>70.8010696624507</v>
      </c>
      <c r="L31" s="44">
        <f t="shared" si="7"/>
        <v>90.62123666477304</v>
      </c>
      <c r="M31" s="44">
        <f t="shared" si="8"/>
        <v>70.8010696624507</v>
      </c>
      <c r="N31" s="52">
        <f t="shared" si="9"/>
        <v>136.37876333522695</v>
      </c>
      <c r="O31" s="57"/>
      <c r="P31" s="44">
        <f t="shared" si="10"/>
        <v>58.9</v>
      </c>
      <c r="Q31" s="44">
        <f t="shared" si="11"/>
        <v>54.2</v>
      </c>
      <c r="R31" s="18"/>
      <c r="S31" s="18"/>
      <c r="T31" s="18"/>
      <c r="U31" s="18"/>
      <c r="V31" s="18"/>
      <c r="W31" s="42">
        <f t="shared" si="12"/>
        <v>7.8</v>
      </c>
      <c r="X31" s="41">
        <f t="shared" si="13"/>
        <v>5.89</v>
      </c>
      <c r="Y31" s="41">
        <f t="shared" si="14"/>
        <v>5.42</v>
      </c>
    </row>
    <row r="32" spans="1:25" ht="15.75">
      <c r="A32" s="14">
        <v>24</v>
      </c>
      <c r="B32" s="52">
        <f t="shared" si="0"/>
        <v>121</v>
      </c>
      <c r="C32" s="44">
        <f t="shared" si="15"/>
        <v>49</v>
      </c>
      <c r="D32" s="52">
        <f t="shared" si="2"/>
        <v>228</v>
      </c>
      <c r="E32" s="44">
        <f t="shared" si="3"/>
        <v>41</v>
      </c>
      <c r="F32" s="44">
        <f t="shared" si="4"/>
        <v>56</v>
      </c>
      <c r="G32" s="44">
        <f t="shared" si="5"/>
        <v>89</v>
      </c>
      <c r="H32" s="1"/>
      <c r="I32" s="57"/>
      <c r="J32" s="57"/>
      <c r="K32" s="44">
        <f t="shared" si="6"/>
        <v>79.38314250785137</v>
      </c>
      <c r="L32" s="44">
        <f t="shared" si="7"/>
        <v>91.31985920695541</v>
      </c>
      <c r="M32" s="44">
        <f t="shared" si="8"/>
        <v>79.38314250785137</v>
      </c>
      <c r="N32" s="52">
        <f t="shared" si="9"/>
        <v>136.6801407930446</v>
      </c>
      <c r="O32" s="57"/>
      <c r="P32" s="44">
        <f t="shared" si="10"/>
        <v>50.1</v>
      </c>
      <c r="Q32" s="44">
        <f t="shared" si="11"/>
        <v>67.6</v>
      </c>
      <c r="R32" s="18"/>
      <c r="S32" s="18"/>
      <c r="T32" s="18"/>
      <c r="U32" s="18"/>
      <c r="V32" s="18"/>
      <c r="W32" s="42">
        <f t="shared" si="12"/>
        <v>8.9</v>
      </c>
      <c r="X32" s="41">
        <f t="shared" si="13"/>
        <v>5.01</v>
      </c>
      <c r="Y32" s="41">
        <f t="shared" si="14"/>
        <v>6.76</v>
      </c>
    </row>
    <row r="33" spans="1:25" ht="15.75">
      <c r="A33" s="14">
        <v>25</v>
      </c>
      <c r="B33" s="52">
        <f t="shared" si="0"/>
        <v>125</v>
      </c>
      <c r="C33" s="44">
        <f t="shared" si="15"/>
        <v>54</v>
      </c>
      <c r="D33" s="52">
        <f t="shared" si="2"/>
        <v>253</v>
      </c>
      <c r="E33" s="44">
        <f t="shared" si="3"/>
        <v>48</v>
      </c>
      <c r="F33" s="44">
        <f t="shared" si="4"/>
        <v>43</v>
      </c>
      <c r="G33" s="44">
        <f t="shared" si="5"/>
        <v>80</v>
      </c>
      <c r="H33" s="1"/>
      <c r="I33" s="57"/>
      <c r="J33" s="57"/>
      <c r="K33" s="44">
        <f t="shared" si="6"/>
        <v>73.47315653655915</v>
      </c>
      <c r="L33" s="52">
        <f t="shared" si="7"/>
        <v>101.12712429686843</v>
      </c>
      <c r="M33" s="44">
        <f t="shared" si="8"/>
        <v>73.47315653655915</v>
      </c>
      <c r="N33" s="52">
        <f t="shared" si="9"/>
        <v>151.87287570313157</v>
      </c>
      <c r="O33" s="57"/>
      <c r="P33" s="44">
        <f t="shared" si="10"/>
        <v>58.5</v>
      </c>
      <c r="Q33" s="44">
        <f t="shared" si="11"/>
        <v>53.5</v>
      </c>
      <c r="R33" s="18"/>
      <c r="S33" s="18"/>
      <c r="T33" s="18"/>
      <c r="U33" s="18"/>
      <c r="V33" s="18"/>
      <c r="W33" s="42">
        <f t="shared" si="12"/>
        <v>8</v>
      </c>
      <c r="X33" s="41">
        <f t="shared" si="13"/>
        <v>5.85</v>
      </c>
      <c r="Y33" s="41">
        <f t="shared" si="14"/>
        <v>5.35</v>
      </c>
    </row>
    <row r="34" spans="1:25" ht="15.75">
      <c r="A34" s="14">
        <v>26</v>
      </c>
      <c r="B34" s="52">
        <f t="shared" si="0"/>
        <v>131</v>
      </c>
      <c r="C34" s="44">
        <f t="shared" si="15"/>
        <v>51</v>
      </c>
      <c r="D34" s="52">
        <f t="shared" si="2"/>
        <v>255</v>
      </c>
      <c r="E34" s="44">
        <f t="shared" si="3"/>
        <v>43</v>
      </c>
      <c r="F34" s="44">
        <f t="shared" si="4"/>
        <v>58</v>
      </c>
      <c r="G34" s="44">
        <f t="shared" si="5"/>
        <v>91</v>
      </c>
      <c r="H34" s="1"/>
      <c r="I34" s="57"/>
      <c r="J34" s="57"/>
      <c r="K34" s="44">
        <f t="shared" si="6"/>
        <v>82.4409712275287</v>
      </c>
      <c r="L34" s="52">
        <f t="shared" si="7"/>
        <v>101.80612095086317</v>
      </c>
      <c r="M34" s="44">
        <f t="shared" si="8"/>
        <v>82.4409712275287</v>
      </c>
      <c r="N34" s="52">
        <f t="shared" si="9"/>
        <v>153.19387904913683</v>
      </c>
      <c r="O34" s="57"/>
      <c r="P34" s="44">
        <f t="shared" si="10"/>
        <v>49.1</v>
      </c>
      <c r="Q34" s="44">
        <f t="shared" si="11"/>
        <v>67.8</v>
      </c>
      <c r="R34" s="18"/>
      <c r="S34" s="18"/>
      <c r="T34" s="18"/>
      <c r="U34" s="18"/>
      <c r="V34" s="18"/>
      <c r="W34" s="42">
        <f t="shared" si="12"/>
        <v>9.1</v>
      </c>
      <c r="X34" s="41">
        <f t="shared" si="13"/>
        <v>4.91</v>
      </c>
      <c r="Y34" s="41">
        <f t="shared" si="14"/>
        <v>6.779999999999999</v>
      </c>
    </row>
    <row r="35" spans="1:25" ht="15.75">
      <c r="A35" s="14">
        <v>27</v>
      </c>
      <c r="B35" s="52">
        <f t="shared" si="0"/>
        <v>135</v>
      </c>
      <c r="C35" s="44">
        <f t="shared" si="15"/>
        <v>56</v>
      </c>
      <c r="D35" s="52">
        <f t="shared" si="2"/>
        <v>280</v>
      </c>
      <c r="E35" s="44">
        <f t="shared" si="3"/>
        <v>50</v>
      </c>
      <c r="F35" s="44">
        <f t="shared" si="4"/>
        <v>45</v>
      </c>
      <c r="G35" s="44">
        <f t="shared" si="5"/>
        <v>82</v>
      </c>
      <c r="H35" s="1"/>
      <c r="I35" s="57"/>
      <c r="J35" s="57"/>
      <c r="K35" s="44">
        <f t="shared" si="6"/>
        <v>75.49104196855082</v>
      </c>
      <c r="L35" s="52">
        <f t="shared" si="7"/>
        <v>111.92007229493063</v>
      </c>
      <c r="M35" s="44">
        <f t="shared" si="8"/>
        <v>75.49104196855082</v>
      </c>
      <c r="N35" s="52">
        <f t="shared" si="9"/>
        <v>168.07992770506937</v>
      </c>
      <c r="O35" s="57"/>
      <c r="P35" s="44">
        <f t="shared" si="10"/>
        <v>58.2</v>
      </c>
      <c r="Q35" s="44">
        <f t="shared" si="11"/>
        <v>52.9</v>
      </c>
      <c r="R35" s="18"/>
      <c r="S35" s="18"/>
      <c r="T35" s="18"/>
      <c r="U35" s="18"/>
      <c r="V35" s="18"/>
      <c r="W35" s="42">
        <f t="shared" si="12"/>
        <v>8.2</v>
      </c>
      <c r="X35" s="41">
        <f t="shared" si="13"/>
        <v>5.82</v>
      </c>
      <c r="Y35" s="41">
        <f t="shared" si="14"/>
        <v>5.29</v>
      </c>
    </row>
    <row r="36" spans="1:25" ht="15.75">
      <c r="A36" s="14">
        <v>28</v>
      </c>
      <c r="B36" s="52">
        <f t="shared" si="0"/>
        <v>141</v>
      </c>
      <c r="C36" s="44">
        <f t="shared" si="15"/>
        <v>53</v>
      </c>
      <c r="D36" s="52">
        <f t="shared" si="2"/>
        <v>282</v>
      </c>
      <c r="E36" s="44">
        <f t="shared" si="3"/>
        <v>45</v>
      </c>
      <c r="F36" s="44">
        <f t="shared" si="4"/>
        <v>60</v>
      </c>
      <c r="G36" s="44">
        <f t="shared" si="5"/>
        <v>93</v>
      </c>
      <c r="H36" s="1"/>
      <c r="I36" s="57"/>
      <c r="J36" s="57"/>
      <c r="K36" s="44">
        <f t="shared" si="6"/>
        <v>84.85591826443883</v>
      </c>
      <c r="L36" s="52">
        <f t="shared" si="7"/>
        <v>112.60760691666829</v>
      </c>
      <c r="M36" s="44">
        <f t="shared" si="8"/>
        <v>84.85591826443883</v>
      </c>
      <c r="N36" s="52">
        <f t="shared" si="9"/>
        <v>169.3923930833317</v>
      </c>
      <c r="O36" s="57"/>
      <c r="P36" s="44">
        <f t="shared" si="10"/>
        <v>48.1</v>
      </c>
      <c r="Q36" s="44">
        <f t="shared" si="11"/>
        <v>68</v>
      </c>
      <c r="R36" s="19"/>
      <c r="S36" s="19"/>
      <c r="T36" s="19"/>
      <c r="U36" s="19"/>
      <c r="V36" s="19"/>
      <c r="W36" s="42">
        <f t="shared" si="12"/>
        <v>9.3</v>
      </c>
      <c r="X36" s="41">
        <f t="shared" si="13"/>
        <v>4.8100000000000005</v>
      </c>
      <c r="Y36" s="41">
        <f t="shared" si="14"/>
        <v>6.8</v>
      </c>
    </row>
    <row r="37" spans="1:25" ht="15.75">
      <c r="A37" s="14">
        <v>29</v>
      </c>
      <c r="B37" s="52">
        <f t="shared" si="0"/>
        <v>145</v>
      </c>
      <c r="C37" s="44">
        <f t="shared" si="15"/>
        <v>58</v>
      </c>
      <c r="D37" s="52">
        <f t="shared" si="2"/>
        <v>307</v>
      </c>
      <c r="E37" s="44">
        <f t="shared" si="3"/>
        <v>52</v>
      </c>
      <c r="F37" s="44">
        <f t="shared" si="4"/>
        <v>47</v>
      </c>
      <c r="G37" s="44">
        <f t="shared" si="5"/>
        <v>84</v>
      </c>
      <c r="H37" s="1"/>
      <c r="I37" s="57"/>
      <c r="J37" s="57"/>
      <c r="K37" s="44">
        <f t="shared" si="6"/>
        <v>76.83829331381472</v>
      </c>
      <c r="L37" s="52">
        <f t="shared" si="7"/>
        <v>122.96697394268176</v>
      </c>
      <c r="M37" s="44">
        <f t="shared" si="8"/>
        <v>76.83829331381472</v>
      </c>
      <c r="N37" s="52">
        <f t="shared" si="9"/>
        <v>184.03302605731824</v>
      </c>
      <c r="O37" s="57"/>
      <c r="P37" s="44">
        <f t="shared" si="10"/>
        <v>58</v>
      </c>
      <c r="Q37" s="44">
        <f t="shared" si="11"/>
        <v>52.4</v>
      </c>
      <c r="R37" s="18"/>
      <c r="S37" s="18"/>
      <c r="T37" s="18"/>
      <c r="U37" s="18"/>
      <c r="V37" s="18"/>
      <c r="W37" s="42">
        <f t="shared" si="12"/>
        <v>8.4</v>
      </c>
      <c r="X37" s="41">
        <f t="shared" si="13"/>
        <v>5.8</v>
      </c>
      <c r="Y37" s="41">
        <f t="shared" si="14"/>
        <v>5.24</v>
      </c>
    </row>
    <row r="38" spans="1:25" ht="15.75">
      <c r="A38" s="14">
        <v>30</v>
      </c>
      <c r="B38" s="52">
        <f t="shared" si="0"/>
        <v>151</v>
      </c>
      <c r="C38" s="44">
        <f t="shared" si="15"/>
        <v>55</v>
      </c>
      <c r="D38" s="52">
        <f t="shared" si="2"/>
        <v>309</v>
      </c>
      <c r="E38" s="44">
        <f t="shared" si="3"/>
        <v>47</v>
      </c>
      <c r="F38" s="44">
        <f t="shared" si="4"/>
        <v>62</v>
      </c>
      <c r="G38" s="44">
        <f t="shared" si="5"/>
        <v>95</v>
      </c>
      <c r="H38" s="1"/>
      <c r="I38" s="57"/>
      <c r="J38" s="57"/>
      <c r="K38" s="44">
        <f t="shared" si="6"/>
        <v>86.61004188900797</v>
      </c>
      <c r="L38" s="52">
        <f t="shared" si="7"/>
        <v>123.69195868763777</v>
      </c>
      <c r="M38" s="44">
        <f t="shared" si="8"/>
        <v>86.61004188900797</v>
      </c>
      <c r="N38" s="52">
        <f t="shared" si="9"/>
        <v>185.30804131236223</v>
      </c>
      <c r="O38" s="57"/>
      <c r="P38" s="44">
        <f t="shared" si="10"/>
        <v>47.2</v>
      </c>
      <c r="Q38" s="44">
        <f t="shared" si="11"/>
        <v>68.6</v>
      </c>
      <c r="R38" s="18"/>
      <c r="S38" s="18"/>
      <c r="T38" s="18"/>
      <c r="U38" s="18"/>
      <c r="V38" s="18"/>
      <c r="W38" s="42">
        <f t="shared" si="12"/>
        <v>9.5</v>
      </c>
      <c r="X38" s="41">
        <f t="shared" si="13"/>
        <v>4.720000000000001</v>
      </c>
      <c r="Y38" s="41">
        <f t="shared" si="14"/>
        <v>6.859999999999999</v>
      </c>
    </row>
    <row r="39" spans="1:25" ht="15.75">
      <c r="A39" s="14">
        <v>31</v>
      </c>
      <c r="B39" s="52">
        <f t="shared" si="0"/>
        <v>155</v>
      </c>
      <c r="C39" s="44">
        <f t="shared" si="15"/>
        <v>60</v>
      </c>
      <c r="D39" s="52">
        <f t="shared" si="2"/>
        <v>336</v>
      </c>
      <c r="E39" s="44">
        <f t="shared" si="3"/>
        <v>54</v>
      </c>
      <c r="F39" s="44">
        <f t="shared" si="4"/>
        <v>49</v>
      </c>
      <c r="G39" s="44">
        <f t="shared" si="5"/>
        <v>86</v>
      </c>
      <c r="H39" s="1"/>
      <c r="I39" s="57"/>
      <c r="J39" s="57"/>
      <c r="K39" s="44">
        <f t="shared" si="6"/>
        <v>77.50000000000001</v>
      </c>
      <c r="L39" s="52">
        <f t="shared" si="7"/>
        <v>134.23393758658798</v>
      </c>
      <c r="M39" s="44">
        <f t="shared" si="8"/>
        <v>77.50000000000001</v>
      </c>
      <c r="N39" s="52">
        <f t="shared" si="9"/>
        <v>201.76606241341202</v>
      </c>
      <c r="O39" s="57"/>
      <c r="P39" s="44">
        <f t="shared" si="10"/>
        <v>57.9</v>
      </c>
      <c r="Q39" s="44">
        <f t="shared" si="11"/>
        <v>51.9</v>
      </c>
      <c r="R39" s="18"/>
      <c r="S39" s="18"/>
      <c r="T39" s="18"/>
      <c r="U39" s="18"/>
      <c r="V39" s="18"/>
      <c r="W39" s="42">
        <f t="shared" si="12"/>
        <v>8.6</v>
      </c>
      <c r="X39" s="41">
        <f t="shared" si="13"/>
        <v>5.79</v>
      </c>
      <c r="Y39" s="41">
        <f t="shared" si="14"/>
        <v>5.1899999999999995</v>
      </c>
    </row>
    <row r="40" spans="1:25" ht="15.75">
      <c r="A40" s="14">
        <v>32</v>
      </c>
      <c r="B40" s="52">
        <f t="shared" si="0"/>
        <v>161</v>
      </c>
      <c r="C40" s="44">
        <f t="shared" si="15"/>
        <v>57</v>
      </c>
      <c r="D40" s="52">
        <f t="shared" si="2"/>
        <v>338</v>
      </c>
      <c r="E40" s="44">
        <f t="shared" si="3"/>
        <v>49</v>
      </c>
      <c r="F40" s="44">
        <f t="shared" si="4"/>
        <v>64</v>
      </c>
      <c r="G40" s="44">
        <f t="shared" si="5"/>
        <v>97</v>
      </c>
      <c r="H40" s="1"/>
      <c r="I40" s="57"/>
      <c r="J40" s="57"/>
      <c r="K40" s="44">
        <f t="shared" si="6"/>
        <v>87.68688463741938</v>
      </c>
      <c r="L40" s="52">
        <f t="shared" si="7"/>
        <v>135.02596143921326</v>
      </c>
      <c r="M40" s="44">
        <f t="shared" si="8"/>
        <v>87.68688463741938</v>
      </c>
      <c r="N40" s="52">
        <f t="shared" si="9"/>
        <v>202.97403856078674</v>
      </c>
      <c r="O40" s="57"/>
      <c r="P40" s="44">
        <f t="shared" si="10"/>
        <v>46.2</v>
      </c>
      <c r="Q40" s="44">
        <f t="shared" si="11"/>
        <v>69.1</v>
      </c>
      <c r="R40" s="18"/>
      <c r="S40" s="18"/>
      <c r="T40" s="18"/>
      <c r="U40" s="18"/>
      <c r="V40" s="18"/>
      <c r="W40" s="42">
        <f t="shared" si="12"/>
        <v>9.7</v>
      </c>
      <c r="X40" s="41">
        <f t="shared" si="13"/>
        <v>4.62</v>
      </c>
      <c r="Y40" s="41">
        <f t="shared" si="14"/>
        <v>6.909999999999999</v>
      </c>
    </row>
    <row r="41" spans="1:25" ht="15.75">
      <c r="A41" s="14">
        <v>33</v>
      </c>
      <c r="B41" s="52">
        <f t="shared" si="0"/>
        <v>165</v>
      </c>
      <c r="C41" s="44">
        <f t="shared" si="15"/>
        <v>62</v>
      </c>
      <c r="D41" s="52">
        <f t="shared" si="2"/>
        <v>364</v>
      </c>
      <c r="E41" s="44">
        <f t="shared" si="3"/>
        <v>56</v>
      </c>
      <c r="F41" s="44">
        <f t="shared" si="4"/>
        <v>51</v>
      </c>
      <c r="G41" s="44">
        <f t="shared" si="5"/>
        <v>88</v>
      </c>
      <c r="H41" s="1"/>
      <c r="I41" s="57"/>
      <c r="J41" s="57"/>
      <c r="K41" s="44">
        <f t="shared" si="6"/>
        <v>77.462807859672</v>
      </c>
      <c r="L41" s="52">
        <f t="shared" si="7"/>
        <v>145.68635282172295</v>
      </c>
      <c r="M41" s="44">
        <f t="shared" si="8"/>
        <v>77.462807859672</v>
      </c>
      <c r="N41" s="52">
        <f t="shared" si="9"/>
        <v>218.31364717827705</v>
      </c>
      <c r="O41" s="57"/>
      <c r="P41" s="44">
        <f t="shared" si="10"/>
        <v>57.9</v>
      </c>
      <c r="Q41" s="44">
        <f t="shared" si="11"/>
        <v>51.4</v>
      </c>
      <c r="R41" s="18"/>
      <c r="S41" s="18"/>
      <c r="T41" s="18"/>
      <c r="U41" s="18"/>
      <c r="V41" s="18"/>
      <c r="W41" s="42">
        <f t="shared" si="12"/>
        <v>8.8</v>
      </c>
      <c r="X41" s="41">
        <f t="shared" si="13"/>
        <v>5.79</v>
      </c>
      <c r="Y41" s="41">
        <f t="shared" si="14"/>
        <v>5.14</v>
      </c>
    </row>
    <row r="42" spans="1:25" ht="15.75">
      <c r="A42" s="14">
        <v>34</v>
      </c>
      <c r="B42" s="52">
        <f t="shared" si="0"/>
        <v>171</v>
      </c>
      <c r="C42" s="44">
        <f t="shared" si="15"/>
        <v>59</v>
      </c>
      <c r="D42" s="52">
        <f t="shared" si="2"/>
        <v>366</v>
      </c>
      <c r="E42" s="44">
        <f t="shared" si="3"/>
        <v>51</v>
      </c>
      <c r="F42" s="44">
        <f t="shared" si="4"/>
        <v>66</v>
      </c>
      <c r="G42" s="44">
        <f t="shared" si="5"/>
        <v>99</v>
      </c>
      <c r="H42" s="1"/>
      <c r="I42" s="57"/>
      <c r="J42" s="57"/>
      <c r="K42" s="44">
        <f t="shared" si="6"/>
        <v>88.0715108096193</v>
      </c>
      <c r="L42" s="52">
        <f t="shared" si="7"/>
        <v>146.5756084200612</v>
      </c>
      <c r="M42" s="44">
        <f t="shared" si="8"/>
        <v>88.0715108096193</v>
      </c>
      <c r="N42" s="52">
        <f t="shared" si="9"/>
        <v>219.4243915799388</v>
      </c>
      <c r="O42" s="57"/>
      <c r="P42" s="44">
        <f t="shared" si="10"/>
        <v>45.2</v>
      </c>
      <c r="Q42" s="44">
        <f t="shared" si="11"/>
        <v>69.9</v>
      </c>
      <c r="R42" s="19"/>
      <c r="S42" s="19"/>
      <c r="T42" s="19"/>
      <c r="U42" s="19"/>
      <c r="V42" s="19"/>
      <c r="W42" s="42">
        <f t="shared" si="12"/>
        <v>9.9</v>
      </c>
      <c r="X42" s="41">
        <f t="shared" si="13"/>
        <v>4.5200000000000005</v>
      </c>
      <c r="Y42" s="41">
        <f t="shared" si="14"/>
        <v>6.99</v>
      </c>
    </row>
    <row r="43" spans="1:25" ht="15.75">
      <c r="A43" s="14">
        <v>35</v>
      </c>
      <c r="B43" s="52">
        <f t="shared" si="0"/>
        <v>175</v>
      </c>
      <c r="C43" s="44">
        <f t="shared" si="15"/>
        <v>64</v>
      </c>
      <c r="D43" s="52">
        <f t="shared" si="2"/>
        <v>393</v>
      </c>
      <c r="E43" s="44">
        <f t="shared" si="3"/>
        <v>58</v>
      </c>
      <c r="F43" s="44">
        <f t="shared" si="4"/>
        <v>53</v>
      </c>
      <c r="G43" s="44">
        <f t="shared" si="5"/>
        <v>90</v>
      </c>
      <c r="H43" s="1"/>
      <c r="I43" s="57"/>
      <c r="J43" s="57"/>
      <c r="K43" s="44">
        <f t="shared" si="6"/>
        <v>76.71495068808855</v>
      </c>
      <c r="L43" s="52">
        <f t="shared" si="7"/>
        <v>157.28895810235423</v>
      </c>
      <c r="M43" s="44">
        <f t="shared" si="8"/>
        <v>76.71495068808855</v>
      </c>
      <c r="N43" s="52">
        <f t="shared" si="9"/>
        <v>235.71104189764577</v>
      </c>
      <c r="O43" s="57"/>
      <c r="P43" s="44">
        <f t="shared" si="10"/>
        <v>58</v>
      </c>
      <c r="Q43" s="44">
        <f t="shared" si="11"/>
        <v>51.1</v>
      </c>
      <c r="R43" s="18"/>
      <c r="S43" s="18"/>
      <c r="T43" s="18"/>
      <c r="U43" s="18"/>
      <c r="V43" s="18"/>
      <c r="W43" s="42">
        <f t="shared" si="12"/>
        <v>9</v>
      </c>
      <c r="X43" s="41">
        <f t="shared" si="13"/>
        <v>5.8</v>
      </c>
      <c r="Y43" s="41">
        <f t="shared" si="14"/>
        <v>5.11</v>
      </c>
    </row>
    <row r="44" spans="1:25" ht="15.75">
      <c r="A44" s="14">
        <v>36</v>
      </c>
      <c r="B44" s="52">
        <f t="shared" si="0"/>
        <v>181</v>
      </c>
      <c r="C44" s="44">
        <f t="shared" si="15"/>
        <v>61</v>
      </c>
      <c r="D44" s="52">
        <f t="shared" si="2"/>
        <v>396</v>
      </c>
      <c r="E44" s="44">
        <f t="shared" si="3"/>
        <v>53</v>
      </c>
      <c r="F44" s="44">
        <f t="shared" si="4"/>
        <v>68</v>
      </c>
      <c r="G44" s="52">
        <f t="shared" si="5"/>
        <v>101</v>
      </c>
      <c r="H44" s="1"/>
      <c r="I44" s="57"/>
      <c r="J44" s="57"/>
      <c r="K44" s="44">
        <f t="shared" si="6"/>
        <v>87.75054126458701</v>
      </c>
      <c r="L44" s="52">
        <f t="shared" si="7"/>
        <v>158.30616699223063</v>
      </c>
      <c r="M44" s="44">
        <f t="shared" si="8"/>
        <v>87.75054126458701</v>
      </c>
      <c r="N44" s="52">
        <f t="shared" si="9"/>
        <v>237.69383300776937</v>
      </c>
      <c r="O44" s="57"/>
      <c r="P44" s="44">
        <f t="shared" si="10"/>
        <v>44.1</v>
      </c>
      <c r="Q44" s="44">
        <f t="shared" si="11"/>
        <v>70.8</v>
      </c>
      <c r="R44" s="18"/>
      <c r="S44" s="18"/>
      <c r="T44" s="18"/>
      <c r="U44" s="18"/>
      <c r="V44" s="18"/>
      <c r="W44" s="42">
        <f t="shared" si="12"/>
        <v>10.1</v>
      </c>
      <c r="X44" s="41">
        <f t="shared" si="13"/>
        <v>4.41</v>
      </c>
      <c r="Y44" s="41">
        <f t="shared" si="14"/>
        <v>7.08</v>
      </c>
    </row>
    <row r="45" spans="1:25" ht="15.75">
      <c r="A45" s="14">
        <v>37</v>
      </c>
      <c r="B45" s="52">
        <f t="shared" si="0"/>
        <v>185</v>
      </c>
      <c r="C45" s="44">
        <f t="shared" si="15"/>
        <v>66</v>
      </c>
      <c r="D45" s="52">
        <f t="shared" si="2"/>
        <v>423</v>
      </c>
      <c r="E45" s="44">
        <f t="shared" si="3"/>
        <v>60</v>
      </c>
      <c r="F45" s="44">
        <f t="shared" si="4"/>
        <v>55</v>
      </c>
      <c r="G45" s="44">
        <f t="shared" si="5"/>
        <v>92</v>
      </c>
      <c r="H45" s="1"/>
      <c r="I45" s="57"/>
      <c r="J45" s="57"/>
      <c r="K45" s="44">
        <f t="shared" si="6"/>
        <v>75.24627896902304</v>
      </c>
      <c r="L45" s="52">
        <f t="shared" si="7"/>
        <v>169.00590966388117</v>
      </c>
      <c r="M45" s="44">
        <f t="shared" si="8"/>
        <v>75.24627896902304</v>
      </c>
      <c r="N45" s="52">
        <f t="shared" si="9"/>
        <v>253.99409033611883</v>
      </c>
      <c r="O45" s="57"/>
      <c r="P45" s="44">
        <f t="shared" si="10"/>
        <v>58.2</v>
      </c>
      <c r="Q45" s="44">
        <f t="shared" si="11"/>
        <v>50.7</v>
      </c>
      <c r="R45" s="19"/>
      <c r="S45" s="19"/>
      <c r="T45" s="19"/>
      <c r="U45" s="19"/>
      <c r="V45" s="19"/>
      <c r="W45" s="42">
        <f t="shared" si="12"/>
        <v>9.2</v>
      </c>
      <c r="X45" s="41">
        <f t="shared" si="13"/>
        <v>5.82</v>
      </c>
      <c r="Y45" s="41">
        <f t="shared" si="14"/>
        <v>5.07</v>
      </c>
    </row>
    <row r="46" spans="1:25" ht="15.75">
      <c r="A46" s="14">
        <v>38</v>
      </c>
      <c r="B46" s="52">
        <f t="shared" si="0"/>
        <v>191</v>
      </c>
      <c r="C46" s="44">
        <f t="shared" si="15"/>
        <v>63</v>
      </c>
      <c r="D46" s="52">
        <f t="shared" si="2"/>
        <v>425</v>
      </c>
      <c r="E46" s="44">
        <f t="shared" si="3"/>
        <v>55</v>
      </c>
      <c r="F46" s="44">
        <f t="shared" si="4"/>
        <v>70</v>
      </c>
      <c r="G46" s="52">
        <f t="shared" si="5"/>
        <v>103</v>
      </c>
      <c r="H46" s="1"/>
      <c r="I46" s="57"/>
      <c r="J46" s="57"/>
      <c r="K46" s="44">
        <f t="shared" si="6"/>
        <v>86.71218545025344</v>
      </c>
      <c r="L46" s="52">
        <f t="shared" si="7"/>
        <v>170.18224611997826</v>
      </c>
      <c r="M46" s="44">
        <f t="shared" si="8"/>
        <v>86.71218545025344</v>
      </c>
      <c r="N46" s="52">
        <f t="shared" si="9"/>
        <v>254.81775388002174</v>
      </c>
      <c r="O46" s="57"/>
      <c r="P46" s="44">
        <f t="shared" si="10"/>
        <v>43</v>
      </c>
      <c r="Q46" s="44">
        <f t="shared" si="11"/>
        <v>72.1</v>
      </c>
      <c r="R46" s="18"/>
      <c r="S46" s="18"/>
      <c r="T46" s="18"/>
      <c r="U46" s="18"/>
      <c r="V46" s="18"/>
      <c r="W46" s="42">
        <f t="shared" si="12"/>
        <v>10.3</v>
      </c>
      <c r="X46" s="41">
        <f t="shared" si="13"/>
        <v>4.3</v>
      </c>
      <c r="Y46" s="41">
        <f t="shared" si="14"/>
        <v>7.209999999999999</v>
      </c>
    </row>
    <row r="47" spans="1:25" ht="15.75">
      <c r="A47" s="14">
        <v>39</v>
      </c>
      <c r="B47" s="52">
        <f t="shared" si="0"/>
        <v>195</v>
      </c>
      <c r="C47" s="44">
        <f t="shared" si="15"/>
        <v>68</v>
      </c>
      <c r="D47" s="52">
        <f t="shared" si="2"/>
        <v>452</v>
      </c>
      <c r="E47" s="44">
        <f t="shared" si="3"/>
        <v>62</v>
      </c>
      <c r="F47" s="44">
        <f t="shared" si="4"/>
        <v>57</v>
      </c>
      <c r="G47" s="44">
        <f t="shared" si="5"/>
        <v>94</v>
      </c>
      <c r="H47" s="1"/>
      <c r="I47" s="57"/>
      <c r="J47" s="57"/>
      <c r="K47" s="44">
        <f t="shared" si="6"/>
        <v>73.04828571610284</v>
      </c>
      <c r="L47" s="52">
        <f t="shared" si="7"/>
        <v>180.80085164052355</v>
      </c>
      <c r="M47" s="44">
        <f t="shared" si="8"/>
        <v>73.04828571610284</v>
      </c>
      <c r="N47" s="52">
        <f t="shared" si="9"/>
        <v>271.19914835947645</v>
      </c>
      <c r="O47" s="57"/>
      <c r="P47" s="44">
        <f t="shared" si="10"/>
        <v>58.5</v>
      </c>
      <c r="Q47" s="44">
        <f t="shared" si="11"/>
        <v>50.4</v>
      </c>
      <c r="R47" s="18"/>
      <c r="S47" s="18"/>
      <c r="T47" s="18"/>
      <c r="U47" s="18"/>
      <c r="V47" s="18"/>
      <c r="W47" s="42">
        <f t="shared" si="12"/>
        <v>9.4</v>
      </c>
      <c r="X47" s="41">
        <f t="shared" si="13"/>
        <v>5.85</v>
      </c>
      <c r="Y47" s="41">
        <f t="shared" si="14"/>
        <v>5.04</v>
      </c>
    </row>
    <row r="48" spans="1:25" ht="15.75">
      <c r="A48" s="14">
        <v>40</v>
      </c>
      <c r="B48" s="52">
        <f t="shared" si="0"/>
        <v>201</v>
      </c>
      <c r="C48" s="44">
        <f t="shared" si="15"/>
        <v>65</v>
      </c>
      <c r="D48" s="52">
        <f t="shared" si="2"/>
        <v>455</v>
      </c>
      <c r="E48" s="44">
        <f t="shared" si="3"/>
        <v>57</v>
      </c>
      <c r="F48" s="44">
        <f t="shared" si="4"/>
        <v>72</v>
      </c>
      <c r="G48" s="52">
        <f t="shared" si="5"/>
        <v>105</v>
      </c>
      <c r="H48" s="1"/>
      <c r="I48" s="57"/>
      <c r="J48" s="57"/>
      <c r="K48" s="44">
        <f t="shared" si="6"/>
        <v>84.94627060988059</v>
      </c>
      <c r="L48" s="52">
        <f t="shared" si="7"/>
        <v>182.16786519436664</v>
      </c>
      <c r="M48" s="44">
        <f t="shared" si="8"/>
        <v>84.94627060988059</v>
      </c>
      <c r="N48" s="52">
        <f t="shared" si="9"/>
        <v>272.83213480563336</v>
      </c>
      <c r="O48" s="57"/>
      <c r="P48" s="44">
        <f t="shared" si="10"/>
        <v>41.8</v>
      </c>
      <c r="Q48" s="44">
        <f t="shared" si="11"/>
        <v>73.7</v>
      </c>
      <c r="R48" s="19"/>
      <c r="S48" s="19"/>
      <c r="T48" s="19"/>
      <c r="U48" s="19"/>
      <c r="V48" s="19"/>
      <c r="W48" s="42">
        <f t="shared" si="12"/>
        <v>10.5</v>
      </c>
      <c r="X48" s="41">
        <f t="shared" si="13"/>
        <v>4.18</v>
      </c>
      <c r="Y48" s="41">
        <f t="shared" si="14"/>
        <v>7.37</v>
      </c>
    </row>
    <row r="49" spans="1:25" ht="15.75">
      <c r="A49" s="14">
        <v>41</v>
      </c>
      <c r="B49" s="52">
        <f t="shared" si="0"/>
        <v>205</v>
      </c>
      <c r="C49" s="44">
        <f t="shared" si="15"/>
        <v>70</v>
      </c>
      <c r="D49" s="52">
        <f t="shared" si="2"/>
        <v>482</v>
      </c>
      <c r="E49" s="44">
        <f t="shared" si="3"/>
        <v>64</v>
      </c>
      <c r="F49" s="44">
        <f t="shared" si="4"/>
        <v>59</v>
      </c>
      <c r="G49" s="44">
        <f t="shared" si="5"/>
        <v>96</v>
      </c>
      <c r="H49" s="1"/>
      <c r="I49" s="57"/>
      <c r="J49" s="57"/>
      <c r="K49" s="44">
        <f t="shared" si="6"/>
        <v>70.11412938176211</v>
      </c>
      <c r="L49" s="52">
        <f t="shared" si="7"/>
        <v>192.63698726111122</v>
      </c>
      <c r="M49" s="44">
        <f t="shared" si="8"/>
        <v>70.11412938176211</v>
      </c>
      <c r="N49" s="52">
        <f t="shared" si="9"/>
        <v>289.36301273888876</v>
      </c>
      <c r="O49" s="57"/>
      <c r="P49" s="44">
        <f t="shared" si="10"/>
        <v>59</v>
      </c>
      <c r="Q49" s="44">
        <f t="shared" si="11"/>
        <v>50.2</v>
      </c>
      <c r="R49" s="18"/>
      <c r="S49" s="18"/>
      <c r="T49" s="18"/>
      <c r="U49" s="18"/>
      <c r="V49" s="18"/>
      <c r="W49" s="42">
        <f t="shared" si="12"/>
        <v>9.6</v>
      </c>
      <c r="X49" s="41">
        <f t="shared" si="13"/>
        <v>5.9</v>
      </c>
      <c r="Y49" s="41">
        <f t="shared" si="14"/>
        <v>5.0200000000000005</v>
      </c>
    </row>
    <row r="50" spans="1:25" ht="15.75">
      <c r="A50" s="14">
        <v>42</v>
      </c>
      <c r="B50" s="52">
        <f t="shared" si="0"/>
        <v>211</v>
      </c>
      <c r="C50" s="44">
        <f t="shared" si="15"/>
        <v>67</v>
      </c>
      <c r="D50" s="52">
        <f t="shared" si="2"/>
        <v>486</v>
      </c>
      <c r="E50" s="44">
        <f t="shared" si="3"/>
        <v>59</v>
      </c>
      <c r="F50" s="44">
        <f t="shared" si="4"/>
        <v>74</v>
      </c>
      <c r="G50" s="52">
        <f t="shared" si="5"/>
        <v>107</v>
      </c>
      <c r="H50" s="1"/>
      <c r="I50" s="57"/>
      <c r="J50" s="57"/>
      <c r="K50" s="44">
        <f t="shared" si="6"/>
        <v>82.4442681112368</v>
      </c>
      <c r="L50" s="52">
        <f t="shared" si="7"/>
        <v>194.2265240784649</v>
      </c>
      <c r="M50" s="44">
        <f t="shared" si="8"/>
        <v>82.4442681112368</v>
      </c>
      <c r="N50" s="52">
        <f t="shared" si="9"/>
        <v>291.7734759215351</v>
      </c>
      <c r="O50" s="57"/>
      <c r="P50" s="44">
        <f t="shared" si="10"/>
        <v>40.3</v>
      </c>
      <c r="Q50" s="44">
        <f t="shared" si="11"/>
        <v>75.3</v>
      </c>
      <c r="R50" s="19"/>
      <c r="S50" s="19"/>
      <c r="T50" s="19"/>
      <c r="U50" s="19"/>
      <c r="V50" s="19"/>
      <c r="W50" s="42">
        <f t="shared" si="12"/>
        <v>10.7</v>
      </c>
      <c r="X50" s="41">
        <f t="shared" si="13"/>
        <v>4.029999999999999</v>
      </c>
      <c r="Y50" s="41">
        <f t="shared" si="14"/>
        <v>7.529999999999999</v>
      </c>
    </row>
    <row r="51" spans="1:25" ht="15.75">
      <c r="A51" s="14">
        <v>43</v>
      </c>
      <c r="B51" s="52">
        <f t="shared" si="0"/>
        <v>215</v>
      </c>
      <c r="C51" s="44">
        <f t="shared" si="15"/>
        <v>72</v>
      </c>
      <c r="D51" s="52">
        <f t="shared" si="2"/>
        <v>511</v>
      </c>
      <c r="E51" s="44">
        <f t="shared" si="3"/>
        <v>66</v>
      </c>
      <c r="F51" s="44">
        <f t="shared" si="4"/>
        <v>61</v>
      </c>
      <c r="G51" s="52">
        <f t="shared" si="5"/>
        <v>98</v>
      </c>
      <c r="H51" s="1"/>
      <c r="I51" s="57"/>
      <c r="J51" s="57"/>
      <c r="K51" s="44">
        <f t="shared" si="6"/>
        <v>66.4386537906137</v>
      </c>
      <c r="L51" s="52">
        <f t="shared" si="7"/>
        <v>204.477151003458</v>
      </c>
      <c r="M51" s="44">
        <f t="shared" si="8"/>
        <v>66.4386537906137</v>
      </c>
      <c r="N51" s="52">
        <f t="shared" si="9"/>
        <v>306.522848996542</v>
      </c>
      <c r="O51" s="57"/>
      <c r="P51" s="44">
        <f t="shared" si="10"/>
        <v>59.5</v>
      </c>
      <c r="Q51" s="44">
        <f t="shared" si="11"/>
        <v>49.9</v>
      </c>
      <c r="R51" s="18"/>
      <c r="S51" s="18"/>
      <c r="T51" s="18"/>
      <c r="U51" s="18"/>
      <c r="V51" s="18"/>
      <c r="W51" s="42">
        <f t="shared" si="12"/>
        <v>9.8</v>
      </c>
      <c r="X51" s="41">
        <f t="shared" si="13"/>
        <v>5.95</v>
      </c>
      <c r="Y51" s="41">
        <f t="shared" si="14"/>
        <v>4.99</v>
      </c>
    </row>
    <row r="52" spans="1:25" ht="15.75">
      <c r="A52" s="14">
        <v>44</v>
      </c>
      <c r="B52" s="52">
        <f t="shared" si="0"/>
        <v>221</v>
      </c>
      <c r="C52" s="44">
        <f t="shared" si="15"/>
        <v>69</v>
      </c>
      <c r="D52" s="52">
        <f t="shared" si="2"/>
        <v>516</v>
      </c>
      <c r="E52" s="44">
        <f t="shared" si="3"/>
        <v>61</v>
      </c>
      <c r="F52" s="44">
        <f t="shared" si="4"/>
        <v>76</v>
      </c>
      <c r="G52" s="52">
        <f t="shared" si="5"/>
        <v>109</v>
      </c>
      <c r="H52" s="1"/>
      <c r="I52" s="57"/>
      <c r="J52" s="57"/>
      <c r="K52" s="44">
        <f t="shared" si="6"/>
        <v>79.19931684951139</v>
      </c>
      <c r="L52" s="52">
        <f t="shared" si="7"/>
        <v>206.32127425588158</v>
      </c>
      <c r="M52" s="44">
        <f t="shared" si="8"/>
        <v>79.19931684951139</v>
      </c>
      <c r="N52" s="52">
        <f t="shared" si="9"/>
        <v>309.6787257441184</v>
      </c>
      <c r="O52" s="57"/>
      <c r="P52" s="44">
        <f t="shared" si="10"/>
        <v>38.7</v>
      </c>
      <c r="Q52" s="44">
        <f t="shared" si="11"/>
        <v>77.6</v>
      </c>
      <c r="R52" s="18"/>
      <c r="S52" s="18"/>
      <c r="T52" s="18"/>
      <c r="U52" s="18"/>
      <c r="V52" s="18"/>
      <c r="W52" s="42">
        <f t="shared" si="12"/>
        <v>10.9</v>
      </c>
      <c r="X52" s="41">
        <f t="shared" si="13"/>
        <v>3.87</v>
      </c>
      <c r="Y52" s="41">
        <f t="shared" si="14"/>
        <v>7.76</v>
      </c>
    </row>
    <row r="53" spans="1:25" ht="15.75">
      <c r="A53" s="14">
        <v>45</v>
      </c>
      <c r="B53" s="52">
        <f t="shared" si="0"/>
        <v>225</v>
      </c>
      <c r="C53" s="44">
        <f t="shared" si="15"/>
        <v>74</v>
      </c>
      <c r="D53" s="52">
        <f t="shared" si="2"/>
        <v>541</v>
      </c>
      <c r="E53" s="44">
        <f t="shared" si="3"/>
        <v>68</v>
      </c>
      <c r="F53" s="44">
        <f t="shared" si="4"/>
        <v>63</v>
      </c>
      <c r="G53" s="52">
        <f t="shared" si="5"/>
        <v>100</v>
      </c>
      <c r="H53" s="1"/>
      <c r="I53" s="57"/>
      <c r="J53" s="57"/>
      <c r="K53" s="44">
        <f t="shared" si="6"/>
        <v>62.01840505882481</v>
      </c>
      <c r="L53" s="52">
        <f t="shared" si="7"/>
        <v>216.28388158612177</v>
      </c>
      <c r="M53" s="44">
        <f t="shared" si="8"/>
        <v>62.01840505882481</v>
      </c>
      <c r="N53" s="52">
        <f t="shared" si="9"/>
        <v>324.71611841387823</v>
      </c>
      <c r="O53" s="57"/>
      <c r="P53" s="44">
        <f t="shared" si="10"/>
        <v>60.2</v>
      </c>
      <c r="Q53" s="44">
        <f t="shared" si="11"/>
        <v>49.7</v>
      </c>
      <c r="R53" s="19"/>
      <c r="S53" s="19"/>
      <c r="T53" s="19"/>
      <c r="U53" s="19"/>
      <c r="V53" s="19"/>
      <c r="W53" s="42">
        <f t="shared" si="12"/>
        <v>10</v>
      </c>
      <c r="X53" s="41">
        <f t="shared" si="13"/>
        <v>6.0200000000000005</v>
      </c>
      <c r="Y53" s="41">
        <f t="shared" si="14"/>
        <v>4.970000000000001</v>
      </c>
    </row>
  </sheetData>
  <mergeCells count="1">
    <mergeCell ref="G4:H4"/>
  </mergeCells>
  <printOptions/>
  <pageMargins left="0.75" right="0.53" top="0.67" bottom="0.75" header="0.5" footer="0.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cp:lastPrinted>2007-12-03T17:33:52Z</cp:lastPrinted>
  <dcterms:created xsi:type="dcterms:W3CDTF">1999-05-04T17:29:24Z</dcterms:created>
  <dcterms:modified xsi:type="dcterms:W3CDTF">2011-01-18T10:16:19Z</dcterms:modified>
  <cp:category/>
  <cp:version/>
  <cp:contentType/>
  <cp:contentStatus/>
</cp:coreProperties>
</file>