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740" yWindow="735" windowWidth="6090" windowHeight="1605" tabRatio="695" activeTab="0"/>
  </bookViews>
  <sheets>
    <sheet name="Menu" sheetId="1" r:id="rId1"/>
    <sheet name="kWhmeter" sheetId="2" r:id="rId2"/>
    <sheet name="Vermogen van apparaten" sheetId="3" r:id="rId3"/>
  </sheets>
  <definedNames>
    <definedName name="_xlnm.Print_Area" localSheetId="1">'kWhmeter'!$A$1:$N$45</definedName>
  </definedNames>
  <calcPr fullCalcOnLoad="1"/>
</workbook>
</file>

<file path=xl/sharedStrings.xml><?xml version="1.0" encoding="utf-8"?>
<sst xmlns="http://schemas.openxmlformats.org/spreadsheetml/2006/main" count="88" uniqueCount="73">
  <si>
    <t>s</t>
  </si>
  <si>
    <t>x</t>
  </si>
  <si>
    <t>y</t>
  </si>
  <si>
    <t xml:space="preserve">  </t>
  </si>
  <si>
    <t>t (s)</t>
  </si>
  <si>
    <t>t=</t>
  </si>
  <si>
    <t>Menu</t>
  </si>
  <si>
    <t>1.</t>
  </si>
  <si>
    <t>2.</t>
  </si>
  <si>
    <t>a. g. tijmensen</t>
  </si>
  <si>
    <t>Excel en macro's</t>
  </si>
  <si>
    <t>Bij het opstarten wordt gevraagd de macro's te activeren. Doe dat.</t>
  </si>
  <si>
    <t>Doe dan het volgende:</t>
  </si>
  <si>
    <r>
      <t xml:space="preserve">Als het beveiligingsniveau op </t>
    </r>
    <r>
      <rPr>
        <u val="single"/>
        <sz val="12"/>
        <color indexed="17"/>
        <rFont val="Comic Sans MS"/>
        <family val="4"/>
      </rPr>
      <t>hoog</t>
    </r>
    <r>
      <rPr>
        <sz val="12"/>
        <color indexed="17"/>
        <rFont val="Comic Sans MS"/>
        <family val="4"/>
      </rPr>
      <t xml:space="preserve"> staat worden de macro's uitgeschakeld.</t>
    </r>
  </si>
  <si>
    <r>
      <t xml:space="preserve">- Klik op </t>
    </r>
    <r>
      <rPr>
        <u val="single"/>
        <sz val="12"/>
        <color indexed="17"/>
        <rFont val="Comic Sans MS"/>
        <family val="4"/>
      </rPr>
      <t>Extra</t>
    </r>
    <r>
      <rPr>
        <sz val="12"/>
        <color indexed="17"/>
        <rFont val="Comic Sans MS"/>
        <family val="4"/>
      </rPr>
      <t xml:space="preserve">, </t>
    </r>
    <r>
      <rPr>
        <u val="single"/>
        <sz val="12"/>
        <color indexed="17"/>
        <rFont val="Comic Sans MS"/>
        <family val="4"/>
      </rPr>
      <t>Macro's</t>
    </r>
    <r>
      <rPr>
        <sz val="12"/>
        <color indexed="17"/>
        <rFont val="Comic Sans MS"/>
        <family val="4"/>
      </rPr>
      <t xml:space="preserve">, </t>
    </r>
    <r>
      <rPr>
        <u val="single"/>
        <sz val="12"/>
        <color indexed="17"/>
        <rFont val="Comic Sans MS"/>
        <family val="4"/>
      </rPr>
      <t>Beveiliging</t>
    </r>
    <r>
      <rPr>
        <sz val="12"/>
        <color indexed="17"/>
        <rFont val="Comic Sans MS"/>
        <family val="4"/>
      </rPr>
      <t>.</t>
    </r>
  </si>
  <si>
    <r>
      <t xml:space="preserve">- Verander het beveiligingsniveau in </t>
    </r>
    <r>
      <rPr>
        <u val="single"/>
        <sz val="12"/>
        <color indexed="17"/>
        <rFont val="Comic Sans MS"/>
        <family val="4"/>
      </rPr>
      <t>Gemiddeld</t>
    </r>
  </si>
  <si>
    <t>Onder aan het scherm zie je een aantal tabbladen:</t>
  </si>
  <si>
    <t>- Open dit bestand opnieuw.</t>
  </si>
  <si>
    <t>Excel 2003:</t>
  </si>
  <si>
    <t>Excel 2007:</t>
  </si>
  <si>
    <t>kiloWattuur-meter</t>
  </si>
  <si>
    <t>Draaischijf r =</t>
  </si>
  <si>
    <t>T=</t>
  </si>
  <si>
    <t>P =</t>
  </si>
  <si>
    <t>W</t>
  </si>
  <si>
    <t>1 kWh =</t>
  </si>
  <si>
    <t>omw.</t>
  </si>
  <si>
    <t>Wiel</t>
  </si>
  <si>
    <t>stip</t>
  </si>
  <si>
    <t>t gereduceerd=</t>
  </si>
  <si>
    <t>tijd</t>
  </si>
  <si>
    <t>as</t>
  </si>
  <si>
    <t>,</t>
  </si>
  <si>
    <t>kWhmeter</t>
  </si>
  <si>
    <t>E = P.t =</t>
  </si>
  <si>
    <t>kWh =</t>
  </si>
  <si>
    <t>Kies vermogen:</t>
  </si>
  <si>
    <t xml:space="preserve">C = 375 betekent: 1 kWh = 375 rondjes </t>
  </si>
  <si>
    <t>Apparaat</t>
  </si>
  <si>
    <t>Stofzuiger</t>
  </si>
  <si>
    <t>Wasmachine motor</t>
  </si>
  <si>
    <t>Wasmachine verwarming</t>
  </si>
  <si>
    <t>plasma TV 94 cm</t>
  </si>
  <si>
    <t>Computer</t>
  </si>
  <si>
    <t>Scheerapparaat</t>
  </si>
  <si>
    <t>Magnetron</t>
  </si>
  <si>
    <t>CV-pomp</t>
  </si>
  <si>
    <t>Strijkbout</t>
  </si>
  <si>
    <t>Gloeilamp**</t>
  </si>
  <si>
    <t>LED-lamp**</t>
  </si>
  <si>
    <t>** Beiden geven evenveel licht</t>
  </si>
  <si>
    <t>* Bedragen zijn gemiddelden</t>
  </si>
  <si>
    <t>Wasmachine (motor en verwarming)</t>
  </si>
  <si>
    <t>Het vermogen van een aantal elektrische apparaten</t>
  </si>
  <si>
    <t>vs15032011</t>
  </si>
  <si>
    <t>- Vervolgens kies je: Vertrouwenscentrum, Instellingen voor vertrouwenscentrum.</t>
  </si>
  <si>
    <t>- Klik links boven op het icoon en kies Opties voor Excel</t>
  </si>
  <si>
    <t>- Instellingen voor macro's en kies Alle macro's instellen . . .</t>
  </si>
  <si>
    <t>Koelkast</t>
  </si>
  <si>
    <t>Bedrijfsuren/dag</t>
  </si>
  <si>
    <t>in Watt</t>
  </si>
  <si>
    <t>in uur/dag</t>
  </si>
  <si>
    <t>in kWh/dag</t>
  </si>
  <si>
    <t>Energieverbruik/dag</t>
  </si>
  <si>
    <t>Aantal apparaten</t>
  </si>
  <si>
    <t>per huishouden</t>
  </si>
  <si>
    <t>Totaal in €/maand</t>
  </si>
  <si>
    <t>Het vermogen van een aantal apparaten*</t>
  </si>
  <si>
    <t>Vermogen</t>
  </si>
  <si>
    <t>in €</t>
  </si>
  <si>
    <t>Kosten/maand***</t>
  </si>
  <si>
    <t>spaarlamp**</t>
  </si>
  <si>
    <t>***  kWh kost € 0,21 (prijspijl 2011)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</si>
</sst>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h:mm:ss\ AM/PM"/>
    <numFmt numFmtId="175" formatCode="h:mm;@"/>
    <numFmt numFmtId="176" formatCode="[h]:mm:ss;@"/>
    <numFmt numFmtId="177" formatCode="00"/>
    <numFmt numFmtId="178" formatCode=".0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0.0"/>
    <numFmt numFmtId="185" formatCode="00.00"/>
    <numFmt numFmtId="186" formatCode="0.00000000"/>
    <numFmt numFmtId="187" formatCode="0.0000000"/>
    <numFmt numFmtId="188" formatCode="mm:ss.0;@"/>
    <numFmt numFmtId="189" formatCode="[$-413]dddd\ d\ mmmm\ yyyy"/>
    <numFmt numFmtId="190" formatCode="d/mm/yy\ h:mm;@"/>
    <numFmt numFmtId="191" formatCode="#,##0.0000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2.25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57"/>
      <name val="Times New Roman"/>
      <family val="1"/>
    </font>
    <font>
      <sz val="10"/>
      <color indexed="57"/>
      <name val="Arial"/>
      <family val="0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57"/>
      <name val="Times New Roman"/>
      <family val="1"/>
    </font>
    <font>
      <b/>
      <sz val="10"/>
      <color indexed="10"/>
      <name val="Arial"/>
      <family val="0"/>
    </font>
    <font>
      <b/>
      <sz val="12"/>
      <color indexed="12"/>
      <name val="Times New Roman"/>
      <family val="1"/>
    </font>
    <font>
      <b/>
      <sz val="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omic Sans MS"/>
      <family val="4"/>
    </font>
    <font>
      <sz val="14"/>
      <color indexed="10"/>
      <name val="Comic Sans MS"/>
      <family val="4"/>
    </font>
    <font>
      <b/>
      <sz val="12"/>
      <color indexed="17"/>
      <name val="Comic Sans MS"/>
      <family val="4"/>
    </font>
    <font>
      <sz val="12"/>
      <color indexed="17"/>
      <name val="Comic Sans MS"/>
      <family val="4"/>
    </font>
    <font>
      <sz val="12"/>
      <color indexed="12"/>
      <name val="Comic Sans MS"/>
      <family val="4"/>
    </font>
    <font>
      <sz val="12"/>
      <color indexed="57"/>
      <name val="Comic Sans MS"/>
      <family val="4"/>
    </font>
    <font>
      <sz val="18"/>
      <color indexed="10"/>
      <name val="Comic Sans MS"/>
      <family val="4"/>
    </font>
    <font>
      <b/>
      <sz val="18"/>
      <color indexed="17"/>
      <name val="Comic Sans MS"/>
      <family val="4"/>
    </font>
    <font>
      <u val="single"/>
      <sz val="12"/>
      <color indexed="17"/>
      <name val="Comic Sans MS"/>
      <family val="4"/>
    </font>
    <font>
      <sz val="10"/>
      <color indexed="17"/>
      <name val="Comic Sans MS"/>
      <family val="4"/>
    </font>
    <font>
      <i/>
      <sz val="9"/>
      <color indexed="58"/>
      <name val="Comic Sans MS"/>
      <family val="4"/>
    </font>
    <font>
      <sz val="14"/>
      <color indexed="17"/>
      <name val="Comic Sans MS"/>
      <family val="4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1"/>
      <color indexed="17"/>
      <name val="Comic Sans MS"/>
      <family val="4"/>
    </font>
    <font>
      <b/>
      <sz val="14"/>
      <color indexed="9"/>
      <name val="Arial"/>
      <family val="2"/>
    </font>
    <font>
      <sz val="8"/>
      <name val="Arial"/>
      <family val="0"/>
    </font>
    <font>
      <sz val="14"/>
      <color indexed="12"/>
      <name val="Comic Sans MS"/>
      <family val="4"/>
    </font>
    <font>
      <sz val="14"/>
      <name val="Arial"/>
      <family val="0"/>
    </font>
    <font>
      <sz val="14"/>
      <color indexed="8"/>
      <name val="Comic Sans MS"/>
      <family val="4"/>
    </font>
    <font>
      <sz val="14"/>
      <name val="Comic Sans MS"/>
      <family val="4"/>
    </font>
    <font>
      <sz val="14"/>
      <color indexed="14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bgColor indexed="42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177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179" fontId="9" fillId="2" borderId="0" xfId="0" applyNumberFormat="1" applyFont="1" applyFill="1" applyBorder="1" applyAlignment="1">
      <alignment horizontal="left"/>
    </xf>
    <xf numFmtId="179" fontId="7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79" fontId="7" fillId="2" borderId="0" xfId="0" applyNumberFormat="1" applyFont="1" applyFill="1" applyAlignment="1">
      <alignment horizontal="center"/>
    </xf>
    <xf numFmtId="17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79" fontId="9" fillId="2" borderId="0" xfId="0" applyNumberFormat="1" applyFont="1" applyFill="1" applyAlignment="1">
      <alignment horizontal="center"/>
    </xf>
    <xf numFmtId="179" fontId="8" fillId="2" borderId="0" xfId="0" applyNumberFormat="1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79" fontId="7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 horizontal="center"/>
    </xf>
    <xf numFmtId="179" fontId="17" fillId="2" borderId="0" xfId="0" applyNumberFormat="1" applyFont="1" applyFill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9" fontId="7" fillId="2" borderId="0" xfId="0" applyNumberFormat="1" applyFont="1" applyFill="1" applyBorder="1" applyAlignment="1">
      <alignment horizontal="left"/>
    </xf>
    <xf numFmtId="179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77" fontId="18" fillId="2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177" fontId="1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179" fontId="19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79" fontId="17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79" fontId="6" fillId="2" borderId="0" xfId="0" applyNumberFormat="1" applyFont="1" applyFill="1" applyBorder="1" applyAlignment="1">
      <alignment/>
    </xf>
    <xf numFmtId="188" fontId="6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left"/>
    </xf>
    <xf numFmtId="0" fontId="22" fillId="2" borderId="0" xfId="0" applyFont="1" applyFill="1" applyAlignment="1">
      <alignment/>
    </xf>
    <xf numFmtId="179" fontId="21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Alignment="1">
      <alignment/>
    </xf>
    <xf numFmtId="0" fontId="6" fillId="2" borderId="2" xfId="0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0" fontId="19" fillId="2" borderId="3" xfId="0" applyFont="1" applyFill="1" applyBorder="1" applyAlignment="1">
      <alignment horizontal="left"/>
    </xf>
    <xf numFmtId="17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0" fontId="27" fillId="2" borderId="0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/>
      <protection hidden="1"/>
    </xf>
    <xf numFmtId="0" fontId="30" fillId="2" borderId="0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 quotePrefix="1">
      <alignment/>
      <protection hidden="1"/>
    </xf>
    <xf numFmtId="0" fontId="19" fillId="2" borderId="0" xfId="0" applyFont="1" applyFill="1" applyBorder="1" applyAlignment="1">
      <alignment horizontal="left"/>
    </xf>
    <xf numFmtId="179" fontId="19" fillId="2" borderId="0" xfId="0" applyNumberFormat="1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179" fontId="19" fillId="2" borderId="6" xfId="0" applyNumberFormat="1" applyFont="1" applyFill="1" applyBorder="1" applyAlignment="1">
      <alignment horizontal="left"/>
    </xf>
    <xf numFmtId="179" fontId="19" fillId="2" borderId="3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179" fontId="19" fillId="2" borderId="8" xfId="0" applyNumberFormat="1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179" fontId="19" fillId="2" borderId="10" xfId="0" applyNumberFormat="1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29" fillId="2" borderId="0" xfId="0" applyFont="1" applyFill="1" applyBorder="1" applyAlignment="1" applyProtection="1">
      <alignment/>
      <protection hidden="1"/>
    </xf>
    <xf numFmtId="0" fontId="31" fillId="2" borderId="0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/>
      <protection hidden="1"/>
    </xf>
    <xf numFmtId="0" fontId="26" fillId="2" borderId="0" xfId="0" applyFont="1" applyFill="1" applyBorder="1" applyAlignment="1" applyProtection="1">
      <alignment/>
      <protection hidden="1"/>
    </xf>
    <xf numFmtId="0" fontId="34" fillId="2" borderId="0" xfId="0" applyFont="1" applyFill="1" applyBorder="1" applyAlignment="1" applyProtection="1">
      <alignment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38" fillId="2" borderId="0" xfId="0" applyFont="1" applyFill="1" applyAlignment="1">
      <alignment/>
    </xf>
    <xf numFmtId="0" fontId="37" fillId="2" borderId="0" xfId="0" applyFont="1" applyFill="1" applyAlignment="1">
      <alignment/>
    </xf>
    <xf numFmtId="179" fontId="37" fillId="2" borderId="1" xfId="0" applyNumberFormat="1" applyFont="1" applyFill="1" applyBorder="1" applyAlignment="1">
      <alignment horizontal="left"/>
    </xf>
    <xf numFmtId="0" fontId="3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17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9" fontId="6" fillId="2" borderId="0" xfId="0" applyNumberFormat="1" applyFont="1" applyFill="1" applyBorder="1" applyAlignment="1">
      <alignment horizontal="left"/>
    </xf>
    <xf numFmtId="0" fontId="39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/>
      <protection locked="0"/>
    </xf>
    <xf numFmtId="179" fontId="7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2" fontId="23" fillId="2" borderId="0" xfId="0" applyNumberFormat="1" applyFont="1" applyFill="1" applyBorder="1" applyAlignment="1">
      <alignment horizontal="center"/>
    </xf>
    <xf numFmtId="179" fontId="14" fillId="2" borderId="0" xfId="0" applyNumberFormat="1" applyFont="1" applyFill="1" applyBorder="1" applyAlignment="1">
      <alignment horizontal="center"/>
    </xf>
    <xf numFmtId="179" fontId="6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79" fontId="17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/>
    </xf>
    <xf numFmtId="2" fontId="7" fillId="2" borderId="0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40" fillId="4" borderId="11" xfId="0" applyFont="1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37" fillId="2" borderId="13" xfId="0" applyFont="1" applyFill="1" applyBorder="1" applyAlignment="1">
      <alignment horizontal="left"/>
    </xf>
    <xf numFmtId="0" fontId="25" fillId="2" borderId="0" xfId="0" applyFont="1" applyFill="1" applyBorder="1" applyAlignment="1" applyProtection="1">
      <alignment/>
      <protection hidden="1"/>
    </xf>
    <xf numFmtId="191" fontId="19" fillId="2" borderId="0" xfId="0" applyNumberFormat="1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40" fillId="4" borderId="17" xfId="0" applyNumberFormat="1" applyFont="1" applyFill="1" applyBorder="1" applyAlignment="1">
      <alignment horizontal="center" vertical="center"/>
    </xf>
    <xf numFmtId="3" fontId="37" fillId="2" borderId="13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0" fontId="26" fillId="2" borderId="0" xfId="0" applyFont="1" applyFill="1" applyAlignment="1">
      <alignment/>
    </xf>
    <xf numFmtId="0" fontId="42" fillId="2" borderId="0" xfId="0" applyFont="1" applyFill="1" applyBorder="1" applyAlignment="1" applyProtection="1">
      <alignment/>
      <protection hidden="1"/>
    </xf>
    <xf numFmtId="0" fontId="39" fillId="2" borderId="0" xfId="0" applyFont="1" applyFill="1" applyBorder="1" applyAlignment="1" applyProtection="1" quotePrefix="1">
      <alignment/>
      <protection hidden="1"/>
    </xf>
    <xf numFmtId="0" fontId="37" fillId="2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2" borderId="0" xfId="0" applyFont="1" applyFill="1" applyAlignment="1">
      <alignment/>
    </xf>
    <xf numFmtId="0" fontId="44" fillId="2" borderId="18" xfId="0" applyFont="1" applyFill="1" applyBorder="1" applyAlignment="1">
      <alignment horizontal="left"/>
    </xf>
    <xf numFmtId="0" fontId="44" fillId="2" borderId="19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2" fontId="42" fillId="2" borderId="2" xfId="0" applyNumberFormat="1" applyFont="1" applyFill="1" applyBorder="1" applyAlignment="1">
      <alignment horizontal="left"/>
    </xf>
    <xf numFmtId="2" fontId="26" fillId="2" borderId="2" xfId="0" applyNumberFormat="1" applyFont="1" applyFill="1" applyBorder="1" applyAlignment="1">
      <alignment horizontal="left"/>
    </xf>
    <xf numFmtId="0" fontId="44" fillId="2" borderId="3" xfId="0" applyFont="1" applyFill="1" applyBorder="1" applyAlignment="1">
      <alignment horizontal="left"/>
    </xf>
    <xf numFmtId="0" fontId="44" fillId="2" borderId="0" xfId="0" applyFont="1" applyFill="1" applyAlignment="1">
      <alignment horizontal="left"/>
    </xf>
    <xf numFmtId="2" fontId="44" fillId="2" borderId="0" xfId="0" applyNumberFormat="1" applyFont="1" applyFill="1" applyAlignment="1">
      <alignment horizontal="left"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3" fillId="2" borderId="0" xfId="0" applyFont="1" applyFill="1" applyAlignment="1">
      <alignment horizontal="center"/>
    </xf>
    <xf numFmtId="0" fontId="42" fillId="5" borderId="2" xfId="0" applyFont="1" applyFill="1" applyBorder="1" applyAlignment="1">
      <alignment horizontal="left"/>
    </xf>
    <xf numFmtId="0" fontId="26" fillId="5" borderId="2" xfId="0" applyFont="1" applyFill="1" applyBorder="1" applyAlignment="1">
      <alignment horizontal="left"/>
    </xf>
    <xf numFmtId="2" fontId="42" fillId="5" borderId="2" xfId="0" applyNumberFormat="1" applyFont="1" applyFill="1" applyBorder="1" applyAlignment="1">
      <alignment horizontal="left"/>
    </xf>
    <xf numFmtId="0" fontId="46" fillId="5" borderId="2" xfId="0" applyFont="1" applyFill="1" applyBorder="1" applyAlignment="1">
      <alignment horizontal="left"/>
    </xf>
    <xf numFmtId="0" fontId="46" fillId="2" borderId="2" xfId="0" applyFont="1" applyFill="1" applyBorder="1" applyAlignment="1">
      <alignment horizontal="left"/>
    </xf>
    <xf numFmtId="2" fontId="46" fillId="2" borderId="2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/>
      </font>
      <border/>
    </dxf>
    <dxf>
      <border>
        <bottom>
          <color rgb="FF000000"/>
        </bottom>
      </border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6545"/>
        </c:manualLayout>
      </c:layout>
      <c:scatterChart>
        <c:scatterStyle val="smooth"/>
        <c:varyColors val="0"/>
        <c:ser>
          <c:idx val="0"/>
          <c:order val="0"/>
          <c:tx>
            <c:v>wiel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kWhmeter!$AD$62:$AD$63</c:f>
              <c:numCache/>
            </c:numRef>
          </c:xVal>
          <c:yVal>
            <c:numRef>
              <c:f>kWhmeter!$AE$62:$AE$63</c:f>
              <c:numCache/>
            </c:numRef>
          </c:yVal>
          <c:smooth val="1"/>
        </c:ser>
        <c:ser>
          <c:idx val="2"/>
          <c:order val="1"/>
          <c:tx>
            <c:v>stippen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6"/>
              <c:spPr>
                <a:solidFill>
                  <a:srgbClr val="808080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6"/>
              <c:spPr>
                <a:solidFill>
                  <a:srgbClr val="C0C0C0"/>
                </a:solidFill>
                <a:ln>
                  <a:solidFill>
                    <a:srgbClr val="C0C0C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16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xVal>
            <c:numRef>
              <c:f>kWhmeter!$AE$68:$AE$117</c:f>
              <c:numCache/>
            </c:numRef>
          </c:xVal>
          <c:yVal>
            <c:numRef>
              <c:f>kWhmeter!$AF$68:$AF$117</c:f>
              <c:numCache/>
            </c:numRef>
          </c:yVal>
          <c:smooth val="1"/>
        </c:ser>
        <c:ser>
          <c:idx val="1"/>
          <c:order val="2"/>
          <c:tx>
            <c:v>stip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kWhmeter!$AD$65</c:f>
              <c:numCache/>
            </c:numRef>
          </c:xVal>
          <c:yVal>
            <c:numRef>
              <c:f>kWhmeter!$AE$65</c:f>
              <c:numCache/>
            </c:numRef>
          </c:yVal>
          <c:smooth val="1"/>
        </c:ser>
        <c:axId val="35576152"/>
        <c:axId val="51749913"/>
      </c:scatterChart>
      <c:valAx>
        <c:axId val="35576152"/>
        <c:scaling>
          <c:orientation val="minMax"/>
          <c:max val="4"/>
          <c:min val="-4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/>
            </a:pPr>
          </a:p>
        </c:txPr>
        <c:crossAx val="51749913"/>
        <c:crosses val="autoZero"/>
        <c:crossBetween val="midCat"/>
        <c:dispUnits/>
      </c:valAx>
      <c:valAx>
        <c:axId val="51749913"/>
        <c:scaling>
          <c:orientation val="minMax"/>
          <c:max val="0.5"/>
          <c:min val="-0.5"/>
        </c:scaling>
        <c:axPos val="l"/>
        <c:delete val="1"/>
        <c:majorTickMark val="out"/>
        <c:minorTickMark val="out"/>
        <c:tickLblPos val="nextTo"/>
        <c:txPr>
          <a:bodyPr/>
          <a:lstStyle/>
          <a:p>
            <a:pPr>
              <a:defRPr lang="en-US" cap="none" sz="200" b="1" i="0" u="none" baseline="0"/>
            </a:pPr>
          </a:p>
        </c:txPr>
        <c:crossAx val="35576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chart" Target="/xl/charts/chart1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3</xdr:row>
      <xdr:rowOff>19050</xdr:rowOff>
    </xdr:from>
    <xdr:to>
      <xdr:col>13</xdr:col>
      <xdr:colOff>247650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24625" y="5238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19</xdr:row>
      <xdr:rowOff>28575</xdr:rowOff>
    </xdr:from>
    <xdr:to>
      <xdr:col>13</xdr:col>
      <xdr:colOff>19050</xdr:colOff>
      <xdr:row>19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07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19050</xdr:rowOff>
    </xdr:from>
    <xdr:to>
      <xdr:col>8</xdr:col>
      <xdr:colOff>466725</xdr:colOff>
      <xdr:row>8</xdr:row>
      <xdr:rowOff>19050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285750"/>
          <a:ext cx="800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</xdr:row>
      <xdr:rowOff>47625</xdr:rowOff>
    </xdr:from>
    <xdr:to>
      <xdr:col>11</xdr:col>
      <xdr:colOff>47625</xdr:colOff>
      <xdr:row>10</xdr:row>
      <xdr:rowOff>19050</xdr:rowOff>
    </xdr:to>
    <xdr:pic>
      <xdr:nvPicPr>
        <xdr:cNvPr id="3" name="cmdStart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81575" y="5048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</xdr:row>
      <xdr:rowOff>0</xdr:rowOff>
    </xdr:from>
    <xdr:to>
      <xdr:col>11</xdr:col>
      <xdr:colOff>47625</xdr:colOff>
      <xdr:row>12</xdr:row>
      <xdr:rowOff>28575</xdr:rowOff>
    </xdr:to>
    <xdr:pic>
      <xdr:nvPicPr>
        <xdr:cNvPr id="4" name="cmdStop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81575" y="781050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</xdr:row>
      <xdr:rowOff>57150</xdr:rowOff>
    </xdr:from>
    <xdr:to>
      <xdr:col>11</xdr:col>
      <xdr:colOff>47625</xdr:colOff>
      <xdr:row>14</xdr:row>
      <xdr:rowOff>28575</xdr:rowOff>
    </xdr:to>
    <xdr:pic>
      <xdr:nvPicPr>
        <xdr:cNvPr id="5" name="cmdRese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81575" y="10382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</xdr:row>
      <xdr:rowOff>190500</xdr:rowOff>
    </xdr:from>
    <xdr:to>
      <xdr:col>11</xdr:col>
      <xdr:colOff>19050</xdr:colOff>
      <xdr:row>7</xdr:row>
      <xdr:rowOff>180975</xdr:rowOff>
    </xdr:to>
    <xdr:sp>
      <xdr:nvSpPr>
        <xdr:cNvPr id="6" name="Rectangle 229"/>
        <xdr:cNvSpPr>
          <a:spLocks/>
        </xdr:cNvSpPr>
      </xdr:nvSpPr>
      <xdr:spPr>
        <a:xfrm>
          <a:off x="4991100" y="247650"/>
          <a:ext cx="581025" cy="200025"/>
        </a:xfrm>
        <a:prstGeom prst="rect">
          <a:avLst/>
        </a:prstGeom>
        <a:solidFill>
          <a:srgbClr val="C0C0C0">
            <a:alpha val="67000"/>
          </a:srgbClr>
        </a:solidFill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11</xdr:row>
      <xdr:rowOff>57150</xdr:rowOff>
    </xdr:from>
    <xdr:to>
      <xdr:col>9</xdr:col>
      <xdr:colOff>123825</xdr:colOff>
      <xdr:row>32</xdr:row>
      <xdr:rowOff>142875</xdr:rowOff>
    </xdr:to>
    <xdr:grpSp>
      <xdr:nvGrpSpPr>
        <xdr:cNvPr id="7" name="Group 299"/>
        <xdr:cNvGrpSpPr>
          <a:grpSpLocks/>
        </xdr:cNvGrpSpPr>
      </xdr:nvGrpSpPr>
      <xdr:grpSpPr>
        <a:xfrm>
          <a:off x="495300" y="838200"/>
          <a:ext cx="3990975" cy="4086225"/>
          <a:chOff x="52" y="67"/>
          <a:chExt cx="431" cy="429"/>
        </a:xfrm>
        <a:solidFill>
          <a:srgbClr val="FFFFFF"/>
        </a:solidFill>
      </xdr:grpSpPr>
      <xdr:grpSp>
        <xdr:nvGrpSpPr>
          <xdr:cNvPr id="8" name="Group 271"/>
          <xdr:cNvGrpSpPr>
            <a:grpSpLocks/>
          </xdr:cNvGrpSpPr>
        </xdr:nvGrpSpPr>
        <xdr:grpSpPr>
          <a:xfrm>
            <a:off x="52" y="67"/>
            <a:ext cx="431" cy="429"/>
            <a:chOff x="39" y="215"/>
            <a:chExt cx="431" cy="427"/>
          </a:xfrm>
          <a:solidFill>
            <a:srgbClr val="FFFFFF"/>
          </a:solidFill>
        </xdr:grpSpPr>
        <xdr:graphicFrame>
          <xdr:nvGraphicFramePr>
            <xdr:cNvPr id="9" name="Chart 138"/>
            <xdr:cNvGraphicFramePr/>
          </xdr:nvGraphicFramePr>
          <xdr:xfrm>
            <a:off x="55" y="437"/>
            <a:ext cx="394" cy="69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pSp>
          <xdr:nvGrpSpPr>
            <xdr:cNvPr id="10" name="Group 270"/>
            <xdr:cNvGrpSpPr>
              <a:grpSpLocks/>
            </xdr:cNvGrpSpPr>
          </xdr:nvGrpSpPr>
          <xdr:grpSpPr>
            <a:xfrm>
              <a:off x="39" y="215"/>
              <a:ext cx="431" cy="427"/>
              <a:chOff x="72" y="493"/>
              <a:chExt cx="1004" cy="931"/>
            </a:xfrm>
            <a:solidFill>
              <a:srgbClr val="FFFFFF"/>
            </a:solidFill>
          </xdr:grpSpPr>
          <xdr:pic>
            <xdr:nvPicPr>
              <xdr:cNvPr id="11" name="Picture 260"/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785" y="701"/>
                <a:ext cx="291" cy="7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2" name="Picture 261"/>
              <xdr:cNvPicPr preferRelativeResize="1">
                <a:picLocks noChangeAspect="1"/>
              </xdr:cNvPicPr>
            </xdr:nvPicPr>
            <xdr:blipFill>
              <a:blip r:embed="rId8"/>
              <a:stretch>
                <a:fillRect/>
              </a:stretch>
            </xdr:blipFill>
            <xdr:spPr>
              <a:xfrm>
                <a:off x="72" y="701"/>
                <a:ext cx="289" cy="7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3" name="Picture 263"/>
              <xdr:cNvPicPr preferRelativeResize="1">
                <a:picLocks noChangeAspect="1"/>
              </xdr:cNvPicPr>
            </xdr:nvPicPr>
            <xdr:blipFill>
              <a:blip r:embed="rId9"/>
              <a:stretch>
                <a:fillRect/>
              </a:stretch>
            </xdr:blipFill>
            <xdr:spPr>
              <a:xfrm>
                <a:off x="72" y="493"/>
                <a:ext cx="1004" cy="20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4" name="Picture 264"/>
              <xdr:cNvPicPr preferRelativeResize="1">
                <a:picLocks noChangeAspect="1"/>
              </xdr:cNvPicPr>
            </xdr:nvPicPr>
            <xdr:blipFill>
              <a:blip r:embed="rId10"/>
              <a:stretch>
                <a:fillRect/>
              </a:stretch>
            </xdr:blipFill>
            <xdr:spPr>
              <a:xfrm>
                <a:off x="72" y="778"/>
                <a:ext cx="1004" cy="25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5" name="Picture 265"/>
              <xdr:cNvPicPr preferRelativeResize="1">
                <a:picLocks noChangeAspect="1"/>
              </xdr:cNvPicPr>
            </xdr:nvPicPr>
            <xdr:blipFill>
              <a:blip r:embed="rId11"/>
              <a:stretch>
                <a:fillRect/>
              </a:stretch>
            </xdr:blipFill>
            <xdr:spPr>
              <a:xfrm>
                <a:off x="72" y="1030"/>
                <a:ext cx="299" cy="6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6" name="Picture 266"/>
              <xdr:cNvPicPr preferRelativeResize="1">
                <a:picLocks noChangeAspect="1"/>
              </xdr:cNvPicPr>
            </xdr:nvPicPr>
            <xdr:blipFill>
              <a:blip r:embed="rId12"/>
              <a:stretch>
                <a:fillRect/>
              </a:stretch>
            </xdr:blipFill>
            <xdr:spPr>
              <a:xfrm>
                <a:off x="775" y="1028"/>
                <a:ext cx="300" cy="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7" name="Picture 267"/>
              <xdr:cNvPicPr preferRelativeResize="1">
                <a:picLocks noChangeAspect="1"/>
              </xdr:cNvPicPr>
            </xdr:nvPicPr>
            <xdr:blipFill>
              <a:blip r:embed="rId13"/>
              <a:stretch>
                <a:fillRect/>
              </a:stretch>
            </xdr:blipFill>
            <xdr:spPr>
              <a:xfrm>
                <a:off x="72" y="1089"/>
                <a:ext cx="1004" cy="33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  <xdr:grpSp>
        <xdr:nvGrpSpPr>
          <xdr:cNvPr id="18" name="Group 298"/>
          <xdr:cNvGrpSpPr>
            <a:grpSpLocks/>
          </xdr:cNvGrpSpPr>
        </xdr:nvGrpSpPr>
        <xdr:grpSpPr>
          <a:xfrm>
            <a:off x="168" y="153"/>
            <a:ext cx="198" cy="52"/>
            <a:chOff x="168" y="153"/>
            <a:chExt cx="198" cy="52"/>
          </a:xfrm>
          <a:solidFill>
            <a:srgbClr val="FFFFFF"/>
          </a:solidFill>
        </xdr:grpSpPr>
        <xdr:sp>
          <xdr:nvSpPr>
            <xdr:cNvPr id="19" name="Rectangle 284"/>
            <xdr:cNvSpPr>
              <a:spLocks/>
            </xdr:cNvSpPr>
          </xdr:nvSpPr>
          <xdr:spPr>
            <a:xfrm>
              <a:off x="174" y="153"/>
              <a:ext cx="187" cy="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295"/>
            <xdr:cNvSpPr>
              <a:spLocks/>
            </xdr:cNvSpPr>
          </xdr:nvSpPr>
          <xdr:spPr>
            <a:xfrm rot="5400000">
              <a:off x="149" y="174"/>
              <a:ext cx="50" cy="10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96"/>
            <xdr:cNvSpPr>
              <a:spLocks/>
            </xdr:cNvSpPr>
          </xdr:nvSpPr>
          <xdr:spPr>
            <a:xfrm>
              <a:off x="172" y="197"/>
              <a:ext cx="187" cy="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97"/>
            <xdr:cNvSpPr>
              <a:spLocks/>
            </xdr:cNvSpPr>
          </xdr:nvSpPr>
          <xdr:spPr>
            <a:xfrm rot="16200000">
              <a:off x="356" y="153"/>
              <a:ext cx="10" cy="50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L66"/>
  <sheetViews>
    <sheetView showGridLines="0" showRowColHeaders="0" tabSelected="1" showOutlineSymbols="0" workbookViewId="0" topLeftCell="A1">
      <pane xSplit="73" ySplit="117" topLeftCell="BV118" activePane="bottomRight" state="frozen"/>
      <selection pane="topLeft" activeCell="A1" sqref="A1"/>
      <selection pane="topRight" activeCell="BV1" sqref="BV1"/>
      <selection pane="bottomLeft" activeCell="A118" sqref="A118"/>
      <selection pane="bottomRight" activeCell="BV118" sqref="BV118"/>
    </sheetView>
  </sheetViews>
  <sheetFormatPr defaultColWidth="9.140625" defaultRowHeight="12.75"/>
  <cols>
    <col min="1" max="1" width="9.140625" style="92" customWidth="1"/>
    <col min="2" max="2" width="2.8515625" style="92" customWidth="1"/>
    <col min="3" max="3" width="11.00390625" style="92" bestFit="1" customWidth="1"/>
    <col min="4" max="16384" width="9.140625" style="92" customWidth="1"/>
  </cols>
  <sheetData>
    <row r="3" ht="7.5" customHeight="1"/>
    <row r="4" spans="2:12" ht="29.25">
      <c r="B4" s="108" t="s">
        <v>20</v>
      </c>
      <c r="C4" s="109"/>
      <c r="L4" s="110" t="s">
        <v>54</v>
      </c>
    </row>
    <row r="5" ht="7.5" customHeight="1"/>
    <row r="6" spans="2:3" ht="21">
      <c r="B6" s="111" t="s">
        <v>6</v>
      </c>
      <c r="C6" s="113"/>
    </row>
    <row r="7" spans="2:3" ht="19.5">
      <c r="B7" s="107" t="s">
        <v>16</v>
      </c>
      <c r="C7" s="93"/>
    </row>
    <row r="8" spans="2:3" ht="19.5">
      <c r="B8" s="147" t="s">
        <v>7</v>
      </c>
      <c r="C8" s="147" t="s">
        <v>33</v>
      </c>
    </row>
    <row r="9" spans="2:3" ht="19.5">
      <c r="B9" s="147"/>
      <c r="C9" s="107"/>
    </row>
    <row r="10" spans="2:3" ht="19.5">
      <c r="B10" s="147" t="s">
        <v>8</v>
      </c>
      <c r="C10" s="147" t="s">
        <v>53</v>
      </c>
    </row>
    <row r="11" spans="2:3" ht="19.5">
      <c r="B11" s="147"/>
      <c r="C11" s="107"/>
    </row>
    <row r="12" spans="2:3" ht="19.5">
      <c r="B12" s="147"/>
      <c r="C12" s="107"/>
    </row>
    <row r="13" spans="2:5" ht="21">
      <c r="B13" s="156" t="s">
        <v>10</v>
      </c>
      <c r="C13" s="94"/>
      <c r="D13" s="94"/>
      <c r="E13" s="94"/>
    </row>
    <row r="14" spans="2:5" ht="19.5">
      <c r="B14" s="107" t="s">
        <v>18</v>
      </c>
      <c r="C14" s="93"/>
      <c r="D14" s="93"/>
      <c r="E14" s="93"/>
    </row>
    <row r="15" spans="2:5" ht="19.5">
      <c r="B15" s="93" t="s">
        <v>7</v>
      </c>
      <c r="C15" s="93" t="s">
        <v>11</v>
      </c>
      <c r="D15" s="93"/>
      <c r="E15" s="93"/>
    </row>
    <row r="16" spans="2:5" ht="19.5">
      <c r="B16" s="93" t="s">
        <v>8</v>
      </c>
      <c r="C16" s="93" t="s">
        <v>13</v>
      </c>
      <c r="D16" s="93"/>
      <c r="E16" s="93"/>
    </row>
    <row r="17" spans="2:5" ht="19.5">
      <c r="B17" s="93"/>
      <c r="C17" s="93" t="s">
        <v>12</v>
      </c>
      <c r="D17" s="95"/>
      <c r="E17" s="93"/>
    </row>
    <row r="18" spans="2:5" ht="19.5">
      <c r="B18" s="93"/>
      <c r="C18" s="95" t="s">
        <v>14</v>
      </c>
      <c r="D18" s="95"/>
      <c r="E18" s="93"/>
    </row>
    <row r="19" spans="2:5" ht="19.5">
      <c r="B19" s="93"/>
      <c r="C19" s="95" t="s">
        <v>15</v>
      </c>
      <c r="D19" s="95"/>
      <c r="E19" s="93"/>
    </row>
    <row r="20" spans="2:5" ht="19.5">
      <c r="B20" s="93"/>
      <c r="C20" s="95" t="s">
        <v>17</v>
      </c>
      <c r="D20" s="93"/>
      <c r="E20" s="93"/>
    </row>
    <row r="21" spans="2:5" ht="19.5">
      <c r="B21" s="107" t="s">
        <v>19</v>
      </c>
      <c r="C21" s="93"/>
      <c r="D21" s="93"/>
      <c r="E21" s="93"/>
    </row>
    <row r="22" spans="2:3" ht="19.5">
      <c r="B22" s="122"/>
      <c r="C22" s="157" t="s">
        <v>56</v>
      </c>
    </row>
    <row r="23" spans="2:3" ht="19.5">
      <c r="B23" s="122"/>
      <c r="C23" s="157" t="s">
        <v>55</v>
      </c>
    </row>
    <row r="24" spans="2:3" ht="19.5">
      <c r="B24" s="122"/>
      <c r="C24" s="122" t="s">
        <v>57</v>
      </c>
    </row>
    <row r="25" ht="19.5">
      <c r="C25" s="95" t="s">
        <v>17</v>
      </c>
    </row>
    <row r="26" ht="19.5">
      <c r="C26" s="95"/>
    </row>
    <row r="27" ht="19.5">
      <c r="B27" s="93" t="s">
        <v>9</v>
      </c>
    </row>
    <row r="28" spans="2:3" ht="19.5">
      <c r="B28" s="94"/>
      <c r="C28" s="94"/>
    </row>
    <row r="29" spans="2:3" ht="19.5">
      <c r="B29" s="94"/>
      <c r="C29" s="94"/>
    </row>
    <row r="30" spans="2:3" ht="19.5">
      <c r="B30" s="94"/>
      <c r="C30" s="94"/>
    </row>
    <row r="31" spans="2:3" ht="19.5">
      <c r="B31" s="94"/>
      <c r="C31" s="94"/>
    </row>
    <row r="32" spans="2:3" ht="19.5">
      <c r="B32" s="94"/>
      <c r="C32" s="94"/>
    </row>
    <row r="33" spans="2:3" ht="19.5">
      <c r="B33" s="94"/>
      <c r="C33" s="94"/>
    </row>
    <row r="34" spans="2:3" ht="19.5">
      <c r="B34" s="94"/>
      <c r="C34" s="94"/>
    </row>
    <row r="35" spans="2:3" ht="19.5">
      <c r="B35" s="94"/>
      <c r="C35" s="94"/>
    </row>
    <row r="36" spans="2:3" ht="19.5">
      <c r="B36" s="94"/>
      <c r="C36" s="94"/>
    </row>
    <row r="37" spans="2:3" ht="19.5">
      <c r="B37" s="94"/>
      <c r="C37" s="94"/>
    </row>
    <row r="38" spans="2:3" ht="19.5">
      <c r="B38" s="94"/>
      <c r="C38" s="94"/>
    </row>
    <row r="39" spans="2:3" ht="19.5">
      <c r="B39" s="94"/>
      <c r="C39" s="94"/>
    </row>
    <row r="40" spans="2:3" ht="19.5">
      <c r="B40" s="94"/>
      <c r="C40" s="94"/>
    </row>
    <row r="41" spans="2:3" ht="19.5">
      <c r="B41" s="94"/>
      <c r="C41" s="94"/>
    </row>
    <row r="42" spans="2:3" ht="19.5">
      <c r="B42" s="94"/>
      <c r="C42" s="94"/>
    </row>
    <row r="43" spans="2:3" ht="19.5">
      <c r="B43" s="94"/>
      <c r="C43" s="94"/>
    </row>
    <row r="44" spans="2:10" ht="19.5">
      <c r="B44" s="94"/>
      <c r="C44" s="94"/>
      <c r="D44" s="94"/>
      <c r="E44" s="94"/>
      <c r="F44" s="94"/>
      <c r="G44" s="94"/>
      <c r="H44" s="94"/>
      <c r="I44" s="94"/>
      <c r="J44" s="94"/>
    </row>
    <row r="45" spans="2:10" ht="19.5">
      <c r="B45" s="94"/>
      <c r="C45" s="94"/>
      <c r="D45" s="94"/>
      <c r="E45" s="94"/>
      <c r="F45" s="94"/>
      <c r="G45" s="94"/>
      <c r="H45" s="94"/>
      <c r="I45" s="94"/>
      <c r="J45" s="94"/>
    </row>
    <row r="46" spans="2:10" ht="19.5">
      <c r="B46" s="94"/>
      <c r="C46" s="94"/>
      <c r="D46" s="94"/>
      <c r="E46" s="94"/>
      <c r="F46" s="94"/>
      <c r="G46" s="94"/>
      <c r="H46" s="94"/>
      <c r="I46" s="94"/>
      <c r="J46" s="94"/>
    </row>
    <row r="47" spans="2:10" ht="19.5">
      <c r="B47" s="94"/>
      <c r="C47" s="94"/>
      <c r="D47" s="94"/>
      <c r="E47" s="94"/>
      <c r="F47" s="94"/>
      <c r="G47" s="94"/>
      <c r="H47" s="94"/>
      <c r="I47" s="94"/>
      <c r="J47" s="94"/>
    </row>
    <row r="48" spans="2:10" ht="19.5">
      <c r="B48" s="94"/>
      <c r="C48" s="94"/>
      <c r="D48" s="94"/>
      <c r="E48" s="94"/>
      <c r="F48" s="94"/>
      <c r="G48" s="94"/>
      <c r="H48" s="94"/>
      <c r="I48" s="94"/>
      <c r="J48" s="94"/>
    </row>
    <row r="49" spans="2:10" ht="19.5">
      <c r="B49" s="94"/>
      <c r="C49" s="94"/>
      <c r="D49" s="94"/>
      <c r="E49" s="94"/>
      <c r="F49" s="94"/>
      <c r="G49" s="94"/>
      <c r="H49" s="94"/>
      <c r="I49" s="94"/>
      <c r="J49" s="94"/>
    </row>
    <row r="50" spans="6:10" ht="19.5">
      <c r="F50" s="94"/>
      <c r="G50" s="94"/>
      <c r="H50" s="94"/>
      <c r="I50" s="94"/>
      <c r="J50" s="94"/>
    </row>
    <row r="51" spans="6:10" ht="19.5">
      <c r="F51" s="93"/>
      <c r="G51" s="93"/>
      <c r="H51" s="93"/>
      <c r="I51" s="94"/>
      <c r="J51" s="94"/>
    </row>
    <row r="52" spans="6:10" ht="19.5">
      <c r="F52" s="93"/>
      <c r="G52" s="93"/>
      <c r="H52" s="93"/>
      <c r="I52" s="94"/>
      <c r="J52" s="94"/>
    </row>
    <row r="53" spans="6:10" ht="19.5">
      <c r="F53" s="93"/>
      <c r="G53" s="93"/>
      <c r="H53" s="93"/>
      <c r="I53" s="94"/>
      <c r="J53" s="94"/>
    </row>
    <row r="54" spans="6:10" ht="19.5">
      <c r="F54" s="93"/>
      <c r="G54" s="93"/>
      <c r="H54" s="93"/>
      <c r="I54" s="94"/>
      <c r="J54" s="94"/>
    </row>
    <row r="55" spans="6:10" ht="19.5">
      <c r="F55" s="93"/>
      <c r="G55" s="93"/>
      <c r="H55" s="93"/>
      <c r="I55" s="94"/>
      <c r="J55" s="94"/>
    </row>
    <row r="56" spans="6:10" ht="19.5">
      <c r="F56" s="93"/>
      <c r="G56" s="93"/>
      <c r="H56" s="93"/>
      <c r="I56" s="94"/>
      <c r="J56" s="94"/>
    </row>
    <row r="57" spans="6:10" ht="19.5">
      <c r="F57" s="93"/>
      <c r="G57" s="93"/>
      <c r="H57" s="93"/>
      <c r="I57" s="94"/>
      <c r="J57" s="94"/>
    </row>
    <row r="58" spans="6:10" ht="19.5">
      <c r="F58" s="93"/>
      <c r="G58" s="93"/>
      <c r="H58" s="93"/>
      <c r="I58" s="94"/>
      <c r="J58" s="94"/>
    </row>
    <row r="66" ht="19.5">
      <c r="B66" s="112"/>
    </row>
  </sheetData>
  <sheetProtection password="DEF4" sheet="1" objects="1" scenarios="1" selectLockedCells="1" selectUnlockedCells="1"/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DC485"/>
  <sheetViews>
    <sheetView showGridLines="0" showRowColHeaders="0" showOutlineSymbols="0" zoomScale="125" zoomScaleNormal="125" zoomScaleSheetLayoutView="100" workbookViewId="0" topLeftCell="A1">
      <pane xSplit="26" ySplit="51" topLeftCell="AA52" activePane="bottomRight" state="frozen"/>
      <selection pane="topLeft" activeCell="A1" sqref="A1"/>
      <selection pane="topRight" activeCell="AA1" sqref="AA1"/>
      <selection pane="bottomLeft" activeCell="A52" sqref="A52"/>
      <selection pane="bottomRight" activeCell="M21" sqref="M21"/>
    </sheetView>
  </sheetViews>
  <sheetFormatPr defaultColWidth="9.140625" defaultRowHeight="12.75"/>
  <cols>
    <col min="1" max="1" width="7.57421875" style="3" customWidth="1"/>
    <col min="2" max="2" width="16.28125" style="3" bestFit="1" customWidth="1"/>
    <col min="3" max="6" width="4.8515625" style="3" customWidth="1"/>
    <col min="7" max="7" width="0.71875" style="3" customWidth="1"/>
    <col min="8" max="8" width="4.8515625" style="3" customWidth="1"/>
    <col min="9" max="9" width="16.57421875" style="3" customWidth="1"/>
    <col min="10" max="10" width="9.140625" style="3" customWidth="1"/>
    <col min="11" max="11" width="8.7109375" style="3" customWidth="1"/>
    <col min="12" max="12" width="3.00390625" style="3" customWidth="1"/>
    <col min="13" max="13" width="6.8515625" style="3" customWidth="1"/>
    <col min="14" max="14" width="14.28125" style="3" bestFit="1" customWidth="1"/>
    <col min="15" max="15" width="6.140625" style="3" bestFit="1" customWidth="1"/>
    <col min="16" max="17" width="4.7109375" style="3" customWidth="1"/>
    <col min="18" max="18" width="4.7109375" style="4" customWidth="1"/>
    <col min="19" max="21" width="9.140625" style="4" customWidth="1"/>
    <col min="22" max="22" width="10.00390625" style="4" customWidth="1"/>
    <col min="23" max="25" width="9.140625" style="4" customWidth="1"/>
    <col min="26" max="27" width="21.140625" style="4" bestFit="1" customWidth="1"/>
    <col min="28" max="28" width="4.421875" style="49" customWidth="1"/>
    <col min="29" max="29" width="18.421875" style="6" bestFit="1" customWidth="1"/>
    <col min="30" max="30" width="15.57421875" style="6" bestFit="1" customWidth="1"/>
    <col min="31" max="31" width="13.140625" style="6" bestFit="1" customWidth="1"/>
    <col min="32" max="32" width="13.140625" style="59" bestFit="1" customWidth="1"/>
    <col min="33" max="33" width="10.28125" style="59" customWidth="1"/>
    <col min="34" max="34" width="10.421875" style="59" bestFit="1" customWidth="1"/>
    <col min="35" max="35" width="10.00390625" style="59" bestFit="1" customWidth="1"/>
    <col min="36" max="36" width="4.57421875" style="4" customWidth="1"/>
    <col min="37" max="37" width="21.00390625" style="4" bestFit="1" customWidth="1"/>
    <col min="38" max="38" width="13.140625" style="4" bestFit="1" customWidth="1"/>
    <col min="39" max="39" width="9.140625" style="6" customWidth="1"/>
    <col min="40" max="40" width="14.421875" style="6" bestFit="1" customWidth="1"/>
    <col min="41" max="41" width="9.140625" style="6" customWidth="1"/>
    <col min="42" max="44" width="9.140625" style="4" customWidth="1"/>
    <col min="45" max="45" width="11.57421875" style="4" customWidth="1"/>
    <col min="46" max="47" width="9.140625" style="3" customWidth="1"/>
    <col min="48" max="48" width="23.7109375" style="3" bestFit="1" customWidth="1"/>
    <col min="49" max="51" width="9.140625" style="3" customWidth="1"/>
    <col min="52" max="52" width="13.8515625" style="3" bestFit="1" customWidth="1"/>
    <col min="53" max="53" width="10.7109375" style="3" bestFit="1" customWidth="1"/>
    <col min="54" max="54" width="10.7109375" style="3" customWidth="1"/>
    <col min="55" max="56" width="9.140625" style="3" customWidth="1"/>
    <col min="57" max="57" width="17.421875" style="3" bestFit="1" customWidth="1"/>
    <col min="58" max="62" width="9.140625" style="3" customWidth="1"/>
    <col min="63" max="64" width="9.140625" style="5" customWidth="1"/>
    <col min="65" max="65" width="9.140625" style="3" customWidth="1"/>
    <col min="66" max="66" width="12.140625" style="3" bestFit="1" customWidth="1"/>
    <col min="67" max="67" width="9.140625" style="3" customWidth="1"/>
    <col min="68" max="68" width="14.421875" style="3" bestFit="1" customWidth="1"/>
    <col min="69" max="69" width="12.140625" style="3" bestFit="1" customWidth="1"/>
    <col min="70" max="70" width="9.140625" style="3" customWidth="1"/>
    <col min="71" max="71" width="14.421875" style="3" bestFit="1" customWidth="1"/>
    <col min="72" max="72" width="16.8515625" style="3" bestFit="1" customWidth="1"/>
    <col min="73" max="75" width="16.8515625" style="3" customWidth="1"/>
    <col min="76" max="76" width="12.140625" style="3" bestFit="1" customWidth="1"/>
    <col min="77" max="81" width="9.140625" style="3" customWidth="1"/>
    <col min="82" max="82" width="23.00390625" style="3" bestFit="1" customWidth="1"/>
    <col min="83" max="83" width="13.140625" style="3" bestFit="1" customWidth="1"/>
    <col min="84" max="16384" width="9.140625" style="3" customWidth="1"/>
  </cols>
  <sheetData>
    <row r="1" ht="0.75" customHeight="1"/>
    <row r="2" ht="0.75" customHeight="1"/>
    <row r="3" ht="0.75" customHeight="1">
      <c r="Q3" s="78"/>
    </row>
    <row r="4" spans="16:17" ht="0.75" customHeight="1">
      <c r="P4" s="4"/>
      <c r="Q4" s="4"/>
    </row>
    <row r="5" spans="11:18" ht="0.75" customHeight="1">
      <c r="K5" s="58"/>
      <c r="P5" s="75"/>
      <c r="Q5" s="75"/>
      <c r="R5" s="75"/>
    </row>
    <row r="6" ht="0.75" customHeight="1"/>
    <row r="7" spans="4:52" ht="16.5" customHeight="1">
      <c r="D7" s="4"/>
      <c r="K7" s="4"/>
      <c r="L7" s="4"/>
      <c r="M7" s="4"/>
      <c r="AZ7" s="3" t="s">
        <v>3</v>
      </c>
    </row>
    <row r="8" spans="2:15" ht="15" customHeight="1">
      <c r="B8" s="145" t="s">
        <v>36</v>
      </c>
      <c r="C8" s="153">
        <f>AD55</f>
        <v>1000</v>
      </c>
      <c r="D8" s="154"/>
      <c r="E8" s="154"/>
      <c r="F8" s="146" t="s">
        <v>24</v>
      </c>
      <c r="G8" s="85"/>
      <c r="H8" s="85"/>
      <c r="I8" s="85"/>
      <c r="K8" s="90">
        <f>AH52</f>
        <v>0</v>
      </c>
      <c r="L8" s="158" t="s">
        <v>0</v>
      </c>
      <c r="M8" s="4"/>
      <c r="O8" s="4"/>
    </row>
    <row r="9" spans="2:15" ht="5.25" customHeight="1">
      <c r="B9" s="117"/>
      <c r="C9" s="117"/>
      <c r="D9" s="81"/>
      <c r="F9" s="4"/>
      <c r="G9" s="4"/>
      <c r="H9" s="4"/>
      <c r="I9" s="4"/>
      <c r="K9" s="4"/>
      <c r="L9" s="4"/>
      <c r="M9" s="4"/>
      <c r="O9" s="4"/>
    </row>
    <row r="10" spans="2:15" ht="15" customHeight="1">
      <c r="B10" s="4"/>
      <c r="C10" s="4"/>
      <c r="D10" s="4"/>
      <c r="E10" s="4"/>
      <c r="F10" s="4"/>
      <c r="G10" s="4"/>
      <c r="H10" s="4"/>
      <c r="I10" s="4"/>
      <c r="J10" s="50"/>
      <c r="K10" s="4"/>
      <c r="L10" s="4"/>
      <c r="M10" s="4"/>
      <c r="O10" s="4"/>
    </row>
    <row r="11" spans="2:15" ht="5.25" customHeight="1">
      <c r="B11" s="114"/>
      <c r="C11" s="114"/>
      <c r="D11" s="81"/>
      <c r="F11" s="4"/>
      <c r="G11" s="4"/>
      <c r="H11" s="4"/>
      <c r="I11" s="86"/>
      <c r="J11" s="50"/>
      <c r="K11" s="4"/>
      <c r="L11" s="4"/>
      <c r="M11" s="4"/>
      <c r="O11" s="4"/>
    </row>
    <row r="12" spans="2:18" ht="15.75">
      <c r="B12" s="91"/>
      <c r="C12" s="91"/>
      <c r="D12" s="91"/>
      <c r="E12" s="91"/>
      <c r="F12" s="4"/>
      <c r="G12" s="4"/>
      <c r="H12" s="4"/>
      <c r="I12" s="4"/>
      <c r="J12" s="50"/>
      <c r="K12" s="4"/>
      <c r="L12" s="4"/>
      <c r="M12" s="4"/>
      <c r="O12" s="4"/>
      <c r="R12" s="76"/>
    </row>
    <row r="13" spans="6:15" ht="5.25" customHeight="1">
      <c r="F13" s="4"/>
      <c r="G13" s="4"/>
      <c r="H13" s="4"/>
      <c r="I13" s="4"/>
      <c r="J13" s="50"/>
      <c r="K13" s="4"/>
      <c r="L13" s="4"/>
      <c r="M13" s="4"/>
      <c r="O13" s="4"/>
    </row>
    <row r="14" spans="1:30" ht="15" customHeight="1">
      <c r="A14" s="91"/>
      <c r="B14" s="91"/>
      <c r="C14" s="91"/>
      <c r="D14" s="91"/>
      <c r="E14" s="91"/>
      <c r="F14" s="14"/>
      <c r="G14" s="116"/>
      <c r="H14" s="116"/>
      <c r="I14" s="4"/>
      <c r="J14" s="50"/>
      <c r="K14" s="88"/>
      <c r="L14" s="89"/>
      <c r="M14" s="4"/>
      <c r="N14" s="4"/>
      <c r="O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60"/>
      <c r="AC14" s="61"/>
      <c r="AD14" s="61"/>
    </row>
    <row r="15" spans="6:33" ht="5.25" customHeight="1">
      <c r="F15" s="8"/>
      <c r="G15" s="8"/>
      <c r="H15" s="8"/>
      <c r="I15" s="50"/>
      <c r="J15" s="50"/>
      <c r="K15" s="52"/>
      <c r="L15" s="53"/>
      <c r="M15" s="53"/>
      <c r="N15" s="54"/>
      <c r="O15" s="13"/>
      <c r="R15" s="1"/>
      <c r="S15" s="9"/>
      <c r="T15" s="9"/>
      <c r="U15" s="9"/>
      <c r="V15" s="2"/>
      <c r="W15" s="2"/>
      <c r="X15" s="10"/>
      <c r="Y15" s="10"/>
      <c r="Z15" s="10"/>
      <c r="AA15" s="10"/>
      <c r="AB15" s="62"/>
      <c r="AC15" s="61"/>
      <c r="AD15" s="61"/>
      <c r="AF15" s="6"/>
      <c r="AG15" s="6"/>
    </row>
    <row r="16" spans="7:33" ht="15" customHeight="1">
      <c r="G16" s="8"/>
      <c r="H16" s="8"/>
      <c r="I16" s="50"/>
      <c r="J16" s="50"/>
      <c r="K16" s="52"/>
      <c r="L16" s="20"/>
      <c r="M16" s="52"/>
      <c r="N16" s="54"/>
      <c r="O16" s="13"/>
      <c r="R16" s="1"/>
      <c r="S16" s="2"/>
      <c r="T16" s="2"/>
      <c r="U16" s="2"/>
      <c r="V16" s="2"/>
      <c r="W16" s="15"/>
      <c r="X16" s="15"/>
      <c r="Y16" s="16"/>
      <c r="Z16" s="11"/>
      <c r="AA16" s="11"/>
      <c r="AB16" s="62"/>
      <c r="AC16" s="63"/>
      <c r="AD16" s="63"/>
      <c r="AE16" s="63"/>
      <c r="AF16" s="63"/>
      <c r="AG16" s="64"/>
    </row>
    <row r="17" spans="4:33" ht="5.25" customHeight="1">
      <c r="D17" s="82"/>
      <c r="G17" s="8"/>
      <c r="H17" s="8"/>
      <c r="I17" s="50"/>
      <c r="J17" s="50"/>
      <c r="K17" s="52"/>
      <c r="L17" s="20"/>
      <c r="M17" s="52"/>
      <c r="N17" s="54"/>
      <c r="O17" s="13"/>
      <c r="R17" s="1"/>
      <c r="S17" s="17"/>
      <c r="T17" s="17"/>
      <c r="U17" s="17"/>
      <c r="V17" s="17"/>
      <c r="W17" s="10"/>
      <c r="X17" s="10"/>
      <c r="Y17" s="10"/>
      <c r="Z17" s="11"/>
      <c r="AA17" s="15"/>
      <c r="AB17" s="65"/>
      <c r="AC17" s="66"/>
      <c r="AD17" s="66"/>
      <c r="AE17" s="67"/>
      <c r="AF17" s="68"/>
      <c r="AG17" s="64"/>
    </row>
    <row r="18" spans="1:33" ht="17.25" customHeight="1" thickBot="1">
      <c r="A18" s="80"/>
      <c r="B18" s="141"/>
      <c r="C18" s="141"/>
      <c r="D18" s="141"/>
      <c r="E18" s="141"/>
      <c r="F18" s="141"/>
      <c r="G18" s="141"/>
      <c r="H18" s="141"/>
      <c r="I18" s="142"/>
      <c r="J18" s="50"/>
      <c r="K18" s="52"/>
      <c r="L18" s="20"/>
      <c r="M18" s="52"/>
      <c r="N18" s="52"/>
      <c r="O18" s="13"/>
      <c r="R18" s="1"/>
      <c r="S18" s="1"/>
      <c r="T18" s="1"/>
      <c r="U18" s="1"/>
      <c r="V18" s="1"/>
      <c r="W18" s="1"/>
      <c r="X18" s="1"/>
      <c r="Y18" s="12"/>
      <c r="Z18" s="18"/>
      <c r="AA18" s="10"/>
      <c r="AB18" s="62"/>
      <c r="AC18" s="63"/>
      <c r="AD18" s="63"/>
      <c r="AE18" s="63"/>
      <c r="AF18" s="63"/>
      <c r="AG18" s="63"/>
    </row>
    <row r="19" spans="2:33" ht="21" customHeight="1" thickBot="1" thickTop="1">
      <c r="B19" s="141"/>
      <c r="C19" s="143">
        <f>AF60</f>
        <v>3</v>
      </c>
      <c r="D19" s="144">
        <f>AG60</f>
        <v>6</v>
      </c>
      <c r="E19" s="144">
        <f>AH60</f>
        <v>7</v>
      </c>
      <c r="F19" s="144">
        <f>AI60</f>
        <v>2</v>
      </c>
      <c r="G19" s="144" t="s">
        <v>32</v>
      </c>
      <c r="H19" s="152">
        <f>AK60</f>
        <v>3.000000000001819</v>
      </c>
      <c r="I19" s="141"/>
      <c r="J19" s="19"/>
      <c r="K19" s="51"/>
      <c r="L19" s="20"/>
      <c r="M19" s="52"/>
      <c r="N19" s="54"/>
      <c r="O19" s="13"/>
      <c r="Y19" s="13"/>
      <c r="Z19" s="13"/>
      <c r="AA19" s="13"/>
      <c r="AF19" s="6"/>
      <c r="AG19" s="6"/>
    </row>
    <row r="20" spans="2:33" ht="17.25" customHeight="1" thickTop="1">
      <c r="B20" s="141"/>
      <c r="C20" s="141"/>
      <c r="D20" s="141"/>
      <c r="E20" s="141"/>
      <c r="F20" s="141"/>
      <c r="G20" s="141"/>
      <c r="H20" s="141"/>
      <c r="I20" s="141"/>
      <c r="J20" s="50"/>
      <c r="K20" s="55"/>
      <c r="L20" s="56"/>
      <c r="M20" s="56"/>
      <c r="N20" s="54"/>
      <c r="O20" s="13"/>
      <c r="Y20" s="13"/>
      <c r="Z20" s="13"/>
      <c r="AA20" s="13"/>
      <c r="AF20" s="6"/>
      <c r="AG20" s="6"/>
    </row>
    <row r="21" spans="6:15" ht="15.75">
      <c r="F21" s="4"/>
      <c r="G21" s="4"/>
      <c r="H21" s="4"/>
      <c r="I21" s="13"/>
      <c r="J21" s="13"/>
      <c r="K21" s="13"/>
      <c r="L21" s="13"/>
      <c r="M21" s="13"/>
      <c r="N21" s="13"/>
      <c r="O21" s="13"/>
    </row>
    <row r="22" spans="10:15" ht="15.75">
      <c r="J22" s="13"/>
      <c r="K22" s="51"/>
      <c r="L22" s="51"/>
      <c r="M22" s="51"/>
      <c r="N22" s="13"/>
      <c r="O22" s="13"/>
    </row>
    <row r="23" spans="1:9" ht="24.7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ht="15.75"/>
    <row r="25" ht="15.75"/>
    <row r="26" ht="15.75">
      <c r="O26" s="137"/>
    </row>
    <row r="27" ht="15.75">
      <c r="O27" s="137"/>
    </row>
    <row r="28" ht="15.75">
      <c r="O28" s="137"/>
    </row>
    <row r="29" ht="15.75"/>
    <row r="30" ht="15.75"/>
    <row r="31" ht="15.75"/>
    <row r="32" ht="15.75"/>
    <row r="33" ht="15.75"/>
    <row r="34" ht="15.75">
      <c r="B34" s="115" t="s">
        <v>37</v>
      </c>
    </row>
    <row r="40" ht="15.75">
      <c r="A40" s="5"/>
    </row>
    <row r="41" ht="15.75">
      <c r="A41" s="115"/>
    </row>
    <row r="42" ht="15.75">
      <c r="A42" s="115"/>
    </row>
    <row r="43" ht="15.75">
      <c r="A43" s="115"/>
    </row>
    <row r="44" ht="15.75">
      <c r="A44" s="115"/>
    </row>
    <row r="45" ht="15.75">
      <c r="A45" s="115"/>
    </row>
    <row r="46" ht="15.75">
      <c r="A46" s="80"/>
    </row>
    <row r="50" ht="15.75">
      <c r="AO50" s="123"/>
    </row>
    <row r="51" spans="29:41" ht="15.75">
      <c r="AC51" s="25"/>
      <c r="AD51" s="25"/>
      <c r="AE51" s="25"/>
      <c r="AF51" s="25"/>
      <c r="AG51" s="25"/>
      <c r="AH51" s="25" t="s">
        <v>4</v>
      </c>
      <c r="AN51" s="124"/>
      <c r="AO51" s="121"/>
    </row>
    <row r="52" spans="29:41" ht="15.75">
      <c r="AC52" s="83">
        <v>0</v>
      </c>
      <c r="AD52" s="83">
        <v>0</v>
      </c>
      <c r="AE52" s="83"/>
      <c r="AF52" s="83">
        <v>0</v>
      </c>
      <c r="AG52" s="84">
        <v>0</v>
      </c>
      <c r="AH52" s="79">
        <f>AC52*3600+AD52*60+AF52+AG52</f>
        <v>0</v>
      </c>
      <c r="AO52" s="121"/>
    </row>
    <row r="53" ht="15.75">
      <c r="AO53" s="121"/>
    </row>
    <row r="54" spans="29:31" ht="15.75">
      <c r="AC54" s="96" t="s">
        <v>21</v>
      </c>
      <c r="AD54" s="97">
        <v>3</v>
      </c>
      <c r="AE54" s="96"/>
    </row>
    <row r="55" spans="29:31" ht="15.75">
      <c r="AC55" s="96" t="s">
        <v>23</v>
      </c>
      <c r="AD55" s="148">
        <v>1000</v>
      </c>
      <c r="AE55" s="96" t="s">
        <v>24</v>
      </c>
    </row>
    <row r="56" spans="29:41" ht="15.75">
      <c r="AC56" s="96" t="s">
        <v>25</v>
      </c>
      <c r="AD56" s="96">
        <v>375</v>
      </c>
      <c r="AE56" s="96" t="s">
        <v>26</v>
      </c>
      <c r="AN56" s="121"/>
      <c r="AO56" s="121"/>
    </row>
    <row r="57" spans="29:41" ht="15.75">
      <c r="AC57" s="96" t="s">
        <v>5</v>
      </c>
      <c r="AD57" s="97">
        <f>AH52</f>
        <v>0</v>
      </c>
      <c r="AE57" s="96" t="s">
        <v>0</v>
      </c>
      <c r="AN57" s="121"/>
      <c r="AO57" s="121"/>
    </row>
    <row r="58" spans="29:31" ht="15.75">
      <c r="AC58" s="70" t="s">
        <v>22</v>
      </c>
      <c r="AD58" s="71">
        <f>IF(AD55=0,1000000000,1000/AD56/AD55*3600)</f>
        <v>9.6</v>
      </c>
      <c r="AE58" s="96" t="s">
        <v>0</v>
      </c>
    </row>
    <row r="59" spans="29:41" ht="16.5" thickBot="1">
      <c r="AC59" s="69" t="s">
        <v>29</v>
      </c>
      <c r="AD59" s="21">
        <f>AD57-ROUNDDOWN(AD57/AD58,0)*AD58</f>
        <v>0</v>
      </c>
      <c r="AE59" s="49" t="s">
        <v>0</v>
      </c>
      <c r="AN59" s="124"/>
      <c r="AO59" s="96"/>
    </row>
    <row r="60" spans="29:44" ht="16.5" thickBot="1">
      <c r="AC60" s="69" t="s">
        <v>34</v>
      </c>
      <c r="AD60" s="6">
        <f>AD55/1000*AD57/3600+3672.3</f>
        <v>3672.3</v>
      </c>
      <c r="AE60" s="6" t="s">
        <v>35</v>
      </c>
      <c r="AF60" s="149">
        <f>ROUNDDOWN(($AD$60)/1000,0)</f>
        <v>3</v>
      </c>
      <c r="AG60" s="150">
        <f>ROUNDDOWN(($AD$60-$AF$60*1000)/100,0)</f>
        <v>6</v>
      </c>
      <c r="AH60" s="150">
        <f>ROUNDDOWN(($AD$60-$AF$60*1000-$AG$60*100)/10,0)</f>
        <v>7</v>
      </c>
      <c r="AI60" s="150">
        <f>ROUNDDOWN(($AD$60-$AF$60*1000-$AG$60*100-$AH$60*10)/1,0)</f>
        <v>2</v>
      </c>
      <c r="AJ60" s="150" t="s">
        <v>32</v>
      </c>
      <c r="AK60" s="151">
        <f>($AD$60-$AF$60*1000-$AG$60*100-$AH$60*10-AI60*1)/0.1</f>
        <v>3.000000000001819</v>
      </c>
      <c r="AO60" s="124"/>
      <c r="AR60" s="125"/>
    </row>
    <row r="61" spans="29:40" ht="15.75">
      <c r="AC61" s="98" t="s">
        <v>27</v>
      </c>
      <c r="AD61" s="101" t="s">
        <v>1</v>
      </c>
      <c r="AE61" s="102" t="s">
        <v>2</v>
      </c>
      <c r="AF61" s="103" t="s">
        <v>31</v>
      </c>
      <c r="AG61" s="96" t="s">
        <v>1</v>
      </c>
      <c r="AH61" s="104" t="s">
        <v>2</v>
      </c>
      <c r="AN61" s="72"/>
    </row>
    <row r="62" spans="29:83" ht="15.75">
      <c r="AC62" s="103"/>
      <c r="AD62" s="97">
        <f>-AD54</f>
        <v>-3</v>
      </c>
      <c r="AE62" s="104">
        <v>0</v>
      </c>
      <c r="AF62" s="139"/>
      <c r="AG62" s="96">
        <v>0</v>
      </c>
      <c r="AH62" s="104">
        <v>1</v>
      </c>
      <c r="AL62" s="75"/>
      <c r="AN62" s="72"/>
      <c r="CD62" s="23"/>
      <c r="CE62" s="23"/>
    </row>
    <row r="63" spans="29:79" ht="15.75">
      <c r="AC63" s="99"/>
      <c r="AD63" s="105">
        <f>AD54</f>
        <v>3</v>
      </c>
      <c r="AE63" s="106">
        <v>0</v>
      </c>
      <c r="AF63" s="99"/>
      <c r="AG63" s="140">
        <v>0</v>
      </c>
      <c r="AH63" s="106">
        <v>-1</v>
      </c>
      <c r="AI63" s="6"/>
      <c r="AK63" s="7"/>
      <c r="AL63" s="126"/>
      <c r="AM63" s="49"/>
      <c r="AN63" s="127"/>
      <c r="BJ63" s="25"/>
      <c r="BK63" s="26"/>
      <c r="BL63" s="27"/>
      <c r="BM63" s="27"/>
      <c r="BN63" s="25"/>
      <c r="BO63" s="25"/>
      <c r="BP63" s="25"/>
      <c r="BQ63" s="25"/>
      <c r="BR63" s="25"/>
      <c r="BS63" s="27"/>
      <c r="BT63" s="27"/>
      <c r="BU63" s="27"/>
      <c r="BV63" s="27"/>
      <c r="BW63" s="27"/>
      <c r="BX63" s="27"/>
      <c r="BY63" s="27"/>
      <c r="BZ63" s="27"/>
      <c r="CA63" s="27"/>
    </row>
    <row r="64" spans="25:85" ht="15.75">
      <c r="Y64" s="28"/>
      <c r="Z64" s="29"/>
      <c r="AA64" s="30"/>
      <c r="AC64" s="98" t="s">
        <v>28</v>
      </c>
      <c r="AD64" s="87" t="s">
        <v>1</v>
      </c>
      <c r="AE64" s="102" t="s">
        <v>2</v>
      </c>
      <c r="AF64" s="70"/>
      <c r="AG64" s="70"/>
      <c r="AH64" s="69"/>
      <c r="AI64" s="69"/>
      <c r="AJ64" s="29"/>
      <c r="AK64" s="29"/>
      <c r="AL64" s="29"/>
      <c r="AM64" s="49"/>
      <c r="AP64" s="128"/>
      <c r="AQ64" s="128"/>
      <c r="AR64" s="120"/>
      <c r="BJ64" s="25"/>
      <c r="BK64" s="26"/>
      <c r="BL64" s="26"/>
      <c r="BM64" s="26"/>
      <c r="BN64" s="24"/>
      <c r="BO64" s="24"/>
      <c r="BP64" s="24"/>
      <c r="BQ64" s="31"/>
      <c r="BR64" s="31"/>
      <c r="BS64" s="31"/>
      <c r="BT64" s="32"/>
      <c r="BU64" s="27"/>
      <c r="BV64" s="27"/>
      <c r="BW64" s="27"/>
      <c r="BX64" s="27"/>
      <c r="BY64" s="27"/>
      <c r="BZ64" s="27"/>
      <c r="CA64" s="27"/>
      <c r="CG64" s="24"/>
    </row>
    <row r="65" spans="25:85" ht="15.75">
      <c r="Y65" s="33"/>
      <c r="Z65" s="33"/>
      <c r="AA65" s="30"/>
      <c r="AC65" s="99"/>
      <c r="AD65" s="105">
        <f>-$AD$54*COS(2*PI()*$AD$59/$AD$58)</f>
        <v>-3</v>
      </c>
      <c r="AE65" s="100">
        <f>IF($AD$59&gt;$AD$58/2,5,0)</f>
        <v>0</v>
      </c>
      <c r="AF65" s="71"/>
      <c r="AG65" s="71"/>
      <c r="AH65" s="21"/>
      <c r="AI65" s="21"/>
      <c r="AJ65" s="41"/>
      <c r="AK65" s="29"/>
      <c r="AL65" s="129"/>
      <c r="AM65" s="77"/>
      <c r="AN65" s="121"/>
      <c r="AO65" s="130"/>
      <c r="AP65" s="120"/>
      <c r="AQ65" s="119"/>
      <c r="AR65" s="119"/>
      <c r="BJ65" s="35"/>
      <c r="BK65" s="34"/>
      <c r="BL65" s="34"/>
      <c r="BM65" s="34"/>
      <c r="BN65" s="37"/>
      <c r="BO65" s="37"/>
      <c r="BP65" s="37"/>
      <c r="BQ65" s="38"/>
      <c r="BR65" s="38"/>
      <c r="BS65" s="38"/>
      <c r="BT65" s="39"/>
      <c r="BU65" s="27"/>
      <c r="BV65" s="27"/>
      <c r="BW65" s="27"/>
      <c r="BX65" s="27"/>
      <c r="BY65" s="27"/>
      <c r="BZ65" s="27"/>
      <c r="CA65" s="27"/>
      <c r="CD65" s="23"/>
      <c r="CE65" s="23"/>
      <c r="CG65" s="37"/>
    </row>
    <row r="66" spans="25:85" ht="15.75">
      <c r="Y66" s="33"/>
      <c r="Z66" s="33"/>
      <c r="AA66" s="40"/>
      <c r="AC66" s="96" t="s">
        <v>27</v>
      </c>
      <c r="AG66" s="71"/>
      <c r="AH66" s="21"/>
      <c r="AI66" s="21"/>
      <c r="AJ66" s="41"/>
      <c r="AK66" s="29"/>
      <c r="AL66" s="129"/>
      <c r="AM66" s="77"/>
      <c r="AN66" s="121"/>
      <c r="AO66" s="130"/>
      <c r="AP66" s="120"/>
      <c r="AQ66" s="119"/>
      <c r="AR66" s="119"/>
      <c r="BJ66" s="36"/>
      <c r="BK66" s="34"/>
      <c r="BL66" s="34"/>
      <c r="BM66" s="34"/>
      <c r="BN66" s="37"/>
      <c r="BO66" s="37"/>
      <c r="BP66" s="37"/>
      <c r="BQ66" s="38"/>
      <c r="BR66" s="38"/>
      <c r="BS66" s="38"/>
      <c r="BT66" s="39"/>
      <c r="BU66" s="27"/>
      <c r="BV66" s="27"/>
      <c r="BW66" s="27"/>
      <c r="BX66" s="27"/>
      <c r="BY66" s="27"/>
      <c r="BZ66" s="27"/>
      <c r="CA66" s="27"/>
      <c r="CG66" s="37"/>
    </row>
    <row r="67" spans="25:85" ht="15.75">
      <c r="Y67" s="33"/>
      <c r="Z67" s="33"/>
      <c r="AA67" s="40"/>
      <c r="AD67" s="96" t="s">
        <v>30</v>
      </c>
      <c r="AE67" s="96" t="s">
        <v>1</v>
      </c>
      <c r="AF67" s="70" t="s">
        <v>2</v>
      </c>
      <c r="AG67" s="71"/>
      <c r="AH67" s="21"/>
      <c r="AI67" s="21"/>
      <c r="AJ67" s="41"/>
      <c r="AK67" s="131"/>
      <c r="AL67" s="132"/>
      <c r="AM67" s="77"/>
      <c r="AN67" s="121"/>
      <c r="AO67" s="130"/>
      <c r="AP67" s="120"/>
      <c r="AQ67" s="119"/>
      <c r="AR67" s="119"/>
      <c r="BJ67" s="36"/>
      <c r="BK67" s="34"/>
      <c r="BL67" s="34"/>
      <c r="BM67" s="34"/>
      <c r="BN67" s="37"/>
      <c r="BO67" s="37"/>
      <c r="BP67" s="37"/>
      <c r="BQ67" s="38"/>
      <c r="BR67" s="38"/>
      <c r="BS67" s="38"/>
      <c r="BT67" s="39"/>
      <c r="BU67" s="27"/>
      <c r="BV67" s="27"/>
      <c r="BW67" s="27"/>
      <c r="BX67" s="27"/>
      <c r="BY67" s="27"/>
      <c r="BZ67" s="27"/>
      <c r="CA67" s="27"/>
      <c r="CG67" s="37"/>
    </row>
    <row r="68" spans="25:85" ht="15.75">
      <c r="Y68" s="33"/>
      <c r="Z68" s="33"/>
      <c r="AA68" s="40"/>
      <c r="AC68" s="96">
        <v>0</v>
      </c>
      <c r="AD68" s="97">
        <f>$AD$59+AC68*$AD$58/50</f>
        <v>0</v>
      </c>
      <c r="AE68" s="97">
        <f>-$AD$54*COS(2*PI()*AD68/$AD$58)</f>
        <v>-3</v>
      </c>
      <c r="AF68" s="97">
        <f>AE65</f>
        <v>0</v>
      </c>
      <c r="AG68" s="138">
        <f>1/10</f>
        <v>0.1</v>
      </c>
      <c r="AH68" s="21"/>
      <c r="AI68" s="21"/>
      <c r="AJ68" s="41"/>
      <c r="AK68" s="49"/>
      <c r="AL68" s="129"/>
      <c r="AM68" s="77"/>
      <c r="AN68" s="121"/>
      <c r="AO68" s="130"/>
      <c r="AP68" s="120"/>
      <c r="AQ68" s="119"/>
      <c r="AR68" s="119"/>
      <c r="BJ68" s="36"/>
      <c r="BK68" s="34"/>
      <c r="BL68" s="34"/>
      <c r="BM68" s="34"/>
      <c r="BN68" s="37"/>
      <c r="BO68" s="37"/>
      <c r="BP68" s="37"/>
      <c r="BQ68" s="38"/>
      <c r="BR68" s="38"/>
      <c r="BS68" s="38"/>
      <c r="BT68" s="39"/>
      <c r="BU68" s="27"/>
      <c r="BV68" s="27"/>
      <c r="BW68" s="27"/>
      <c r="BX68" s="27"/>
      <c r="BY68" s="27"/>
      <c r="BZ68" s="27"/>
      <c r="CA68" s="27"/>
      <c r="CD68" s="23"/>
      <c r="CE68" s="23"/>
      <c r="CG68" s="37"/>
    </row>
    <row r="69" spans="25:85" ht="15.75">
      <c r="Y69" s="33"/>
      <c r="Z69" s="33"/>
      <c r="AA69" s="40"/>
      <c r="AC69" s="96">
        <v>1</v>
      </c>
      <c r="AD69" s="97">
        <f aca="true" t="shared" si="0" ref="AD69:AD117">$AD$59+AC69*$AD$58/50</f>
        <v>0.192</v>
      </c>
      <c r="AE69" s="97">
        <f aca="true" t="shared" si="1" ref="AE69:AE117">-$AD$54*COS(2*PI()*AD69/$AD$58)</f>
        <v>-2.9763441039434335</v>
      </c>
      <c r="AF69" s="97">
        <f>IF(AE69&gt;AE68,0,5)</f>
        <v>0</v>
      </c>
      <c r="AG69" s="71"/>
      <c r="AH69" s="21"/>
      <c r="AI69" s="21"/>
      <c r="AJ69" s="41"/>
      <c r="AK69" s="49"/>
      <c r="AL69" s="29"/>
      <c r="AM69" s="77"/>
      <c r="AN69" s="121"/>
      <c r="AO69" s="130"/>
      <c r="AP69" s="128"/>
      <c r="AQ69" s="128"/>
      <c r="AR69" s="120"/>
      <c r="BJ69" s="36"/>
      <c r="BK69" s="34"/>
      <c r="BL69" s="34"/>
      <c r="BM69" s="34"/>
      <c r="BN69" s="37"/>
      <c r="BO69" s="37"/>
      <c r="BP69" s="37"/>
      <c r="BQ69" s="38"/>
      <c r="BR69" s="38"/>
      <c r="BS69" s="38"/>
      <c r="BT69" s="39"/>
      <c r="BU69" s="27"/>
      <c r="BV69" s="27"/>
      <c r="BW69" s="27"/>
      <c r="BX69" s="27"/>
      <c r="BY69" s="27"/>
      <c r="BZ69" s="27"/>
      <c r="CA69" s="27"/>
      <c r="CG69" s="37"/>
    </row>
    <row r="70" spans="25:85" ht="15.75">
      <c r="Y70" s="33"/>
      <c r="Z70" s="33"/>
      <c r="AA70" s="40"/>
      <c r="AC70" s="96">
        <v>2</v>
      </c>
      <c r="AD70" s="97">
        <f t="shared" si="0"/>
        <v>0.384</v>
      </c>
      <c r="AE70" s="97">
        <f t="shared" si="1"/>
        <v>-2.9057494833858932</v>
      </c>
      <c r="AF70" s="97">
        <f aca="true" t="shared" si="2" ref="AF70:AF117">IF(AE70&gt;AE69,0,5)</f>
        <v>0</v>
      </c>
      <c r="AG70" s="71"/>
      <c r="AH70" s="21"/>
      <c r="AI70" s="21"/>
      <c r="AJ70" s="41"/>
      <c r="AK70" s="29"/>
      <c r="AL70" s="129"/>
      <c r="AM70" s="77"/>
      <c r="AN70" s="121"/>
      <c r="AO70" s="130"/>
      <c r="AP70" s="120"/>
      <c r="AQ70" s="119"/>
      <c r="AR70" s="119"/>
      <c r="BJ70" s="36"/>
      <c r="BK70" s="34"/>
      <c r="BL70" s="34"/>
      <c r="BM70" s="34"/>
      <c r="BN70" s="37"/>
      <c r="BO70" s="37"/>
      <c r="BP70" s="37"/>
      <c r="BQ70" s="38"/>
      <c r="BR70" s="38"/>
      <c r="BS70" s="38"/>
      <c r="BT70" s="39"/>
      <c r="BU70" s="27"/>
      <c r="BV70" s="27"/>
      <c r="BW70" s="27"/>
      <c r="BX70" s="27"/>
      <c r="BY70" s="27"/>
      <c r="BZ70" s="27"/>
      <c r="CA70" s="27"/>
      <c r="CG70" s="37"/>
    </row>
    <row r="71" spans="25:85" ht="15.75">
      <c r="Y71" s="33"/>
      <c r="Z71" s="33"/>
      <c r="AA71" s="40"/>
      <c r="AC71" s="96">
        <v>3</v>
      </c>
      <c r="AD71" s="97">
        <f t="shared" si="0"/>
        <v>0.576</v>
      </c>
      <c r="AE71" s="97">
        <f t="shared" si="1"/>
        <v>-2.7893294576647545</v>
      </c>
      <c r="AF71" s="97">
        <f t="shared" si="2"/>
        <v>0</v>
      </c>
      <c r="AG71" s="71"/>
      <c r="AH71" s="21"/>
      <c r="AI71" s="21"/>
      <c r="AJ71" s="41"/>
      <c r="AK71" s="41"/>
      <c r="AL71" s="129"/>
      <c r="AM71" s="77"/>
      <c r="AN71" s="121"/>
      <c r="AO71" s="130"/>
      <c r="AP71" s="120"/>
      <c r="AQ71" s="119"/>
      <c r="AR71" s="119"/>
      <c r="BJ71" s="36"/>
      <c r="BK71" s="34"/>
      <c r="BL71" s="34"/>
      <c r="BM71" s="34"/>
      <c r="BN71" s="37"/>
      <c r="BO71" s="37"/>
      <c r="BP71" s="37"/>
      <c r="BQ71" s="38"/>
      <c r="BR71" s="38"/>
      <c r="BS71" s="38"/>
      <c r="BT71" s="39"/>
      <c r="BU71" s="27"/>
      <c r="BV71" s="27"/>
      <c r="BW71" s="27"/>
      <c r="BX71" s="27"/>
      <c r="BY71" s="27"/>
      <c r="BZ71" s="27"/>
      <c r="CA71" s="27"/>
      <c r="CD71" s="23"/>
      <c r="CE71" s="23"/>
      <c r="CG71" s="37"/>
    </row>
    <row r="72" spans="25:85" ht="15.75">
      <c r="Y72" s="33"/>
      <c r="Z72" s="33"/>
      <c r="AA72" s="40"/>
      <c r="AC72" s="96">
        <v>4</v>
      </c>
      <c r="AD72" s="97">
        <f t="shared" si="0"/>
        <v>0.768</v>
      </c>
      <c r="AE72" s="97">
        <f t="shared" si="1"/>
        <v>-2.628920040131591</v>
      </c>
      <c r="AF72" s="97">
        <f t="shared" si="2"/>
        <v>0</v>
      </c>
      <c r="AG72" s="71"/>
      <c r="AH72" s="21"/>
      <c r="AI72" s="21"/>
      <c r="AJ72" s="41"/>
      <c r="AK72" s="41"/>
      <c r="AL72" s="129"/>
      <c r="AM72" s="77"/>
      <c r="AN72" s="121"/>
      <c r="AO72" s="130"/>
      <c r="AP72" s="120"/>
      <c r="AQ72" s="119"/>
      <c r="AR72" s="119"/>
      <c r="BJ72" s="36"/>
      <c r="BK72" s="34"/>
      <c r="BL72" s="34"/>
      <c r="BM72" s="34"/>
      <c r="BN72" s="37"/>
      <c r="BO72" s="37"/>
      <c r="BP72" s="37"/>
      <c r="BQ72" s="38"/>
      <c r="BR72" s="38"/>
      <c r="BS72" s="38"/>
      <c r="BT72" s="39"/>
      <c r="BU72" s="27"/>
      <c r="BV72" s="27"/>
      <c r="BW72" s="27"/>
      <c r="BX72" s="27"/>
      <c r="BY72" s="27"/>
      <c r="BZ72" s="27"/>
      <c r="CA72" s="27"/>
      <c r="CG72" s="37"/>
    </row>
    <row r="73" spans="25:85" ht="15.75">
      <c r="Y73" s="33"/>
      <c r="Z73" s="33"/>
      <c r="AA73" s="40"/>
      <c r="AC73" s="96">
        <v>5</v>
      </c>
      <c r="AD73" s="97">
        <f t="shared" si="0"/>
        <v>0.96</v>
      </c>
      <c r="AE73" s="97">
        <f t="shared" si="1"/>
        <v>-2.4270509831248424</v>
      </c>
      <c r="AF73" s="97">
        <f t="shared" si="2"/>
        <v>0</v>
      </c>
      <c r="AG73" s="71"/>
      <c r="AH73" s="21"/>
      <c r="AI73" s="21"/>
      <c r="AJ73" s="41"/>
      <c r="AK73" s="41"/>
      <c r="AL73" s="129"/>
      <c r="AM73" s="77"/>
      <c r="AN73" s="121"/>
      <c r="AO73" s="130"/>
      <c r="AP73" s="120"/>
      <c r="AQ73" s="119"/>
      <c r="AR73" s="119"/>
      <c r="BJ73" s="36"/>
      <c r="BK73" s="34"/>
      <c r="BL73" s="34"/>
      <c r="BM73" s="34"/>
      <c r="BN73" s="37"/>
      <c r="BO73" s="37"/>
      <c r="BP73" s="37"/>
      <c r="BQ73" s="38"/>
      <c r="BR73" s="38"/>
      <c r="BS73" s="38"/>
      <c r="BT73" s="39"/>
      <c r="BU73" s="27"/>
      <c r="BV73" s="27"/>
      <c r="BW73" s="27"/>
      <c r="BX73" s="27"/>
      <c r="BY73" s="27"/>
      <c r="BZ73" s="27"/>
      <c r="CA73" s="27"/>
      <c r="CG73" s="37"/>
    </row>
    <row r="74" spans="25:85" ht="15.75">
      <c r="Y74" s="33"/>
      <c r="Z74" s="33"/>
      <c r="AA74" s="40"/>
      <c r="AC74" s="96">
        <v>6</v>
      </c>
      <c r="AD74" s="97">
        <f t="shared" si="0"/>
        <v>1.152</v>
      </c>
      <c r="AE74" s="97">
        <f t="shared" si="1"/>
        <v>-2.1869058822642344</v>
      </c>
      <c r="AF74" s="97">
        <f t="shared" si="2"/>
        <v>0</v>
      </c>
      <c r="AG74" s="71"/>
      <c r="AH74" s="21"/>
      <c r="AI74" s="21"/>
      <c r="AJ74" s="41"/>
      <c r="AK74" s="41"/>
      <c r="AL74" s="129"/>
      <c r="AM74" s="77"/>
      <c r="AN74" s="121"/>
      <c r="AO74" s="130"/>
      <c r="AP74" s="128"/>
      <c r="AQ74" s="128"/>
      <c r="AR74" s="120"/>
      <c r="BJ74" s="36"/>
      <c r="BK74" s="34"/>
      <c r="BL74" s="34"/>
      <c r="BM74" s="34"/>
      <c r="BN74" s="37"/>
      <c r="BO74" s="37"/>
      <c r="BP74" s="37"/>
      <c r="BQ74" s="38"/>
      <c r="BR74" s="38"/>
      <c r="BS74" s="38"/>
      <c r="BT74" s="39"/>
      <c r="BU74" s="27"/>
      <c r="BV74" s="27"/>
      <c r="BW74" s="27"/>
      <c r="BX74" s="27"/>
      <c r="BY74" s="27"/>
      <c r="BZ74" s="27"/>
      <c r="CA74" s="27"/>
      <c r="CD74" s="23"/>
      <c r="CE74" s="23"/>
      <c r="CG74" s="37"/>
    </row>
    <row r="75" spans="25:85" ht="15.75">
      <c r="Y75" s="33"/>
      <c r="Z75" s="33"/>
      <c r="AA75" s="40"/>
      <c r="AC75" s="96">
        <v>7</v>
      </c>
      <c r="AD75" s="97">
        <f t="shared" si="0"/>
        <v>1.344</v>
      </c>
      <c r="AE75" s="97">
        <f t="shared" si="1"/>
        <v>-1.9122719692460688</v>
      </c>
      <c r="AF75" s="97">
        <f t="shared" si="2"/>
        <v>0</v>
      </c>
      <c r="AG75" s="71"/>
      <c r="AH75" s="21"/>
      <c r="AI75" s="21"/>
      <c r="AJ75" s="41"/>
      <c r="AK75" s="41"/>
      <c r="AL75" s="129"/>
      <c r="AM75" s="77"/>
      <c r="AN75" s="121"/>
      <c r="AO75" s="130"/>
      <c r="AP75" s="120"/>
      <c r="AQ75" s="119"/>
      <c r="AR75" s="119"/>
      <c r="BJ75" s="36"/>
      <c r="BK75" s="34"/>
      <c r="BL75" s="34"/>
      <c r="BM75" s="34"/>
      <c r="BN75" s="37"/>
      <c r="BO75" s="37"/>
      <c r="BP75" s="37"/>
      <c r="BQ75" s="38"/>
      <c r="BR75" s="38"/>
      <c r="BS75" s="38"/>
      <c r="BT75" s="39"/>
      <c r="BU75" s="27"/>
      <c r="BV75" s="27"/>
      <c r="BW75" s="27"/>
      <c r="BX75" s="27"/>
      <c r="BY75" s="27"/>
      <c r="BZ75" s="27"/>
      <c r="CA75" s="27"/>
      <c r="CG75" s="37"/>
    </row>
    <row r="76" spans="25:85" ht="15.75">
      <c r="Y76" s="33"/>
      <c r="Z76" s="33"/>
      <c r="AA76" s="40"/>
      <c r="AC76" s="96">
        <v>8</v>
      </c>
      <c r="AD76" s="97">
        <f t="shared" si="0"/>
        <v>1.536</v>
      </c>
      <c r="AE76" s="97">
        <f t="shared" si="1"/>
        <v>-1.6074803849369896</v>
      </c>
      <c r="AF76" s="97">
        <f t="shared" si="2"/>
        <v>0</v>
      </c>
      <c r="AG76" s="71"/>
      <c r="AH76" s="21"/>
      <c r="AI76" s="21"/>
      <c r="AJ76" s="41"/>
      <c r="AK76" s="41"/>
      <c r="AL76" s="129"/>
      <c r="AM76" s="77"/>
      <c r="AN76" s="121"/>
      <c r="AO76" s="130"/>
      <c r="AP76" s="120"/>
      <c r="AQ76" s="119"/>
      <c r="AR76" s="119"/>
      <c r="BJ76" s="36"/>
      <c r="BK76" s="34"/>
      <c r="BL76" s="34"/>
      <c r="BM76" s="34"/>
      <c r="BN76" s="37"/>
      <c r="BO76" s="37"/>
      <c r="BP76" s="37"/>
      <c r="BQ76" s="38"/>
      <c r="BR76" s="38"/>
      <c r="BS76" s="38"/>
      <c r="BT76" s="39"/>
      <c r="BU76" s="27"/>
      <c r="BV76" s="27"/>
      <c r="BW76" s="27"/>
      <c r="BX76" s="27"/>
      <c r="BY76" s="27"/>
      <c r="BZ76" s="27"/>
      <c r="CA76" s="27"/>
      <c r="CG76" s="37"/>
    </row>
    <row r="77" spans="25:85" ht="15.75">
      <c r="Y77" s="33"/>
      <c r="Z77" s="33"/>
      <c r="AA77" s="40"/>
      <c r="AC77" s="96">
        <v>9</v>
      </c>
      <c r="AD77" s="97">
        <f t="shared" si="0"/>
        <v>1.7279999999999998</v>
      </c>
      <c r="AE77" s="97">
        <f t="shared" si="1"/>
        <v>-1.2773378746952184</v>
      </c>
      <c r="AF77" s="97">
        <f t="shared" si="2"/>
        <v>0</v>
      </c>
      <c r="AG77" s="71"/>
      <c r="AH77" s="21"/>
      <c r="AI77" s="21"/>
      <c r="AJ77" s="41"/>
      <c r="AK77" s="133"/>
      <c r="AL77" s="129"/>
      <c r="AM77" s="77"/>
      <c r="AN77" s="121"/>
      <c r="AO77" s="130"/>
      <c r="AP77" s="120"/>
      <c r="AQ77" s="119"/>
      <c r="AR77" s="119"/>
      <c r="BJ77" s="36"/>
      <c r="BK77" s="34"/>
      <c r="BL77" s="34"/>
      <c r="BM77" s="34"/>
      <c r="BN77" s="37"/>
      <c r="BO77" s="37"/>
      <c r="BP77" s="37"/>
      <c r="BQ77" s="38"/>
      <c r="BR77" s="38"/>
      <c r="BS77" s="38"/>
      <c r="BT77" s="39"/>
      <c r="BU77" s="27"/>
      <c r="BV77" s="27"/>
      <c r="BW77" s="27"/>
      <c r="BX77" s="27"/>
      <c r="BY77" s="27"/>
      <c r="BZ77" s="27"/>
      <c r="CA77" s="27"/>
      <c r="CD77" s="23"/>
      <c r="CE77" s="23"/>
      <c r="CG77" s="37"/>
    </row>
    <row r="78" spans="25:85" ht="15.75">
      <c r="Y78" s="33"/>
      <c r="Z78" s="33"/>
      <c r="AA78" s="40"/>
      <c r="AC78" s="96">
        <v>10</v>
      </c>
      <c r="AD78" s="97">
        <f t="shared" si="0"/>
        <v>1.92</v>
      </c>
      <c r="AE78" s="97">
        <f t="shared" si="1"/>
        <v>-0.9270509831248424</v>
      </c>
      <c r="AF78" s="97">
        <f t="shared" si="2"/>
        <v>0</v>
      </c>
      <c r="AG78" s="71"/>
      <c r="AH78" s="21"/>
      <c r="AI78" s="21"/>
      <c r="AJ78" s="41"/>
      <c r="AK78" s="133"/>
      <c r="AL78" s="129"/>
      <c r="AM78" s="77"/>
      <c r="AN78" s="121"/>
      <c r="AO78" s="130"/>
      <c r="AP78" s="120"/>
      <c r="AQ78" s="119"/>
      <c r="AR78" s="119"/>
      <c r="BJ78" s="36"/>
      <c r="BK78" s="34"/>
      <c r="BL78" s="34"/>
      <c r="BM78" s="34"/>
      <c r="BN78" s="37"/>
      <c r="BO78" s="37"/>
      <c r="BP78" s="37"/>
      <c r="BQ78" s="38"/>
      <c r="BR78" s="38"/>
      <c r="BS78" s="38"/>
      <c r="BT78" s="39"/>
      <c r="BU78" s="27"/>
      <c r="BV78" s="27"/>
      <c r="BW78" s="27"/>
      <c r="BX78" s="27"/>
      <c r="BY78" s="27"/>
      <c r="BZ78" s="27"/>
      <c r="CA78" s="27"/>
      <c r="CG78" s="37"/>
    </row>
    <row r="79" spans="25:85" ht="15.75">
      <c r="Y79" s="33"/>
      <c r="Z79" s="33"/>
      <c r="AA79" s="40"/>
      <c r="AC79" s="96">
        <v>11</v>
      </c>
      <c r="AD79" s="97">
        <f t="shared" si="0"/>
        <v>2.112</v>
      </c>
      <c r="AE79" s="97">
        <f t="shared" si="1"/>
        <v>-0.5621439437571736</v>
      </c>
      <c r="AF79" s="97">
        <f t="shared" si="2"/>
        <v>0</v>
      </c>
      <c r="AG79" s="71"/>
      <c r="AH79" s="21"/>
      <c r="AI79" s="21"/>
      <c r="AJ79" s="41"/>
      <c r="AK79" s="133"/>
      <c r="AL79" s="129"/>
      <c r="AM79" s="77"/>
      <c r="AN79" s="121"/>
      <c r="AO79" s="130"/>
      <c r="AP79" s="128"/>
      <c r="AQ79" s="128"/>
      <c r="AR79" s="120"/>
      <c r="BJ79" s="36"/>
      <c r="BK79" s="34"/>
      <c r="BL79" s="34"/>
      <c r="BM79" s="34"/>
      <c r="BN79" s="37"/>
      <c r="BO79" s="37"/>
      <c r="BP79" s="37"/>
      <c r="BQ79" s="38"/>
      <c r="BR79" s="38"/>
      <c r="BS79" s="38"/>
      <c r="BT79" s="39"/>
      <c r="BU79" s="27"/>
      <c r="BV79" s="27"/>
      <c r="BW79" s="27"/>
      <c r="BX79" s="27"/>
      <c r="BY79" s="27"/>
      <c r="BZ79" s="27"/>
      <c r="CA79" s="27"/>
      <c r="CG79" s="37"/>
    </row>
    <row r="80" spans="25:85" ht="15.75">
      <c r="Y80" s="33"/>
      <c r="Z80" s="33"/>
      <c r="AA80" s="40"/>
      <c r="AC80" s="96">
        <v>12</v>
      </c>
      <c r="AD80" s="97">
        <f t="shared" si="0"/>
        <v>2.304</v>
      </c>
      <c r="AE80" s="97">
        <f t="shared" si="1"/>
        <v>-0.18837155858794058</v>
      </c>
      <c r="AF80" s="97">
        <f t="shared" si="2"/>
        <v>0</v>
      </c>
      <c r="AG80" s="71"/>
      <c r="AH80" s="21"/>
      <c r="AI80" s="21"/>
      <c r="AJ80" s="41"/>
      <c r="AK80" s="41"/>
      <c r="AL80" s="29"/>
      <c r="AM80" s="77"/>
      <c r="AN80" s="121"/>
      <c r="AO80" s="130"/>
      <c r="AP80" s="120"/>
      <c r="AQ80" s="119"/>
      <c r="AR80" s="119"/>
      <c r="BJ80" s="36"/>
      <c r="BK80" s="34"/>
      <c r="BL80" s="34"/>
      <c r="BM80" s="34"/>
      <c r="BN80" s="37"/>
      <c r="BO80" s="37"/>
      <c r="BP80" s="37"/>
      <c r="BQ80" s="38"/>
      <c r="BR80" s="38"/>
      <c r="BS80" s="38"/>
      <c r="BT80" s="39"/>
      <c r="BU80" s="27"/>
      <c r="BV80" s="27"/>
      <c r="BW80" s="27"/>
      <c r="BX80" s="27"/>
      <c r="BY80" s="27"/>
      <c r="BZ80" s="27"/>
      <c r="CA80" s="27"/>
      <c r="CD80" s="23"/>
      <c r="CE80" s="23"/>
      <c r="CG80" s="37"/>
    </row>
    <row r="81" spans="25:85" ht="15.75">
      <c r="Y81" s="33"/>
      <c r="Z81" s="33"/>
      <c r="AA81" s="40"/>
      <c r="AC81" s="96">
        <v>13</v>
      </c>
      <c r="AD81" s="97">
        <f t="shared" si="0"/>
        <v>2.496</v>
      </c>
      <c r="AE81" s="97">
        <f t="shared" si="1"/>
        <v>0.1883715585879402</v>
      </c>
      <c r="AF81" s="97">
        <f t="shared" si="2"/>
        <v>0</v>
      </c>
      <c r="AG81" s="71"/>
      <c r="AH81" s="21"/>
      <c r="AI81" s="21"/>
      <c r="AJ81" s="41"/>
      <c r="AK81" s="41"/>
      <c r="AL81" s="29"/>
      <c r="AM81" s="77"/>
      <c r="AN81" s="121"/>
      <c r="AO81" s="130"/>
      <c r="AP81" s="120"/>
      <c r="AQ81" s="119"/>
      <c r="AR81" s="119"/>
      <c r="BJ81" s="36"/>
      <c r="BK81" s="34"/>
      <c r="BL81" s="34"/>
      <c r="BM81" s="34"/>
      <c r="BN81" s="37"/>
      <c r="BO81" s="37"/>
      <c r="BP81" s="37"/>
      <c r="BQ81" s="38"/>
      <c r="BR81" s="38"/>
      <c r="BS81" s="38"/>
      <c r="BT81" s="39"/>
      <c r="BU81" s="27"/>
      <c r="BV81" s="27"/>
      <c r="BW81" s="27"/>
      <c r="BX81" s="27"/>
      <c r="BY81" s="27"/>
      <c r="BZ81" s="27"/>
      <c r="CA81" s="27"/>
      <c r="CG81" s="37"/>
    </row>
    <row r="82" spans="25:85" ht="15.75">
      <c r="Y82" s="33"/>
      <c r="Z82" s="33"/>
      <c r="AA82" s="40"/>
      <c r="AC82" s="96">
        <v>14</v>
      </c>
      <c r="AD82" s="97">
        <f t="shared" si="0"/>
        <v>2.688</v>
      </c>
      <c r="AE82" s="97">
        <f t="shared" si="1"/>
        <v>0.5621439437571745</v>
      </c>
      <c r="AF82" s="97">
        <f t="shared" si="2"/>
        <v>0</v>
      </c>
      <c r="AG82" s="71"/>
      <c r="AH82" s="21"/>
      <c r="AI82" s="21"/>
      <c r="AJ82" s="41"/>
      <c r="AM82" s="77"/>
      <c r="AN82" s="121"/>
      <c r="AO82" s="130"/>
      <c r="AP82" s="120"/>
      <c r="AQ82" s="119"/>
      <c r="AR82" s="119"/>
      <c r="BJ82" s="36"/>
      <c r="BK82" s="34"/>
      <c r="BL82" s="34"/>
      <c r="BM82" s="34"/>
      <c r="BN82" s="37"/>
      <c r="BO82" s="37"/>
      <c r="BP82" s="37"/>
      <c r="BQ82" s="38"/>
      <c r="BR82" s="38"/>
      <c r="BS82" s="38"/>
      <c r="BT82" s="39"/>
      <c r="BU82" s="27"/>
      <c r="BV82" s="27"/>
      <c r="BW82" s="27"/>
      <c r="BX82" s="27"/>
      <c r="BY82" s="27"/>
      <c r="BZ82" s="27"/>
      <c r="CA82" s="27"/>
      <c r="CG82" s="37"/>
    </row>
    <row r="83" spans="25:85" ht="15.75">
      <c r="Y83" s="33"/>
      <c r="Z83" s="33"/>
      <c r="AA83" s="40"/>
      <c r="AC83" s="96">
        <v>15</v>
      </c>
      <c r="AD83" s="97">
        <f t="shared" si="0"/>
        <v>2.88</v>
      </c>
      <c r="AE83" s="97">
        <f t="shared" si="1"/>
        <v>0.9270509831248427</v>
      </c>
      <c r="AF83" s="97">
        <f t="shared" si="2"/>
        <v>0</v>
      </c>
      <c r="AG83" s="71"/>
      <c r="AH83" s="21"/>
      <c r="AI83" s="21"/>
      <c r="AJ83" s="41"/>
      <c r="AM83" s="77"/>
      <c r="AN83" s="121"/>
      <c r="AO83" s="130"/>
      <c r="AP83" s="120"/>
      <c r="AQ83" s="119"/>
      <c r="AR83" s="119"/>
      <c r="BJ83" s="36"/>
      <c r="BK83" s="34"/>
      <c r="BL83" s="34"/>
      <c r="BM83" s="34"/>
      <c r="BN83" s="37"/>
      <c r="BO83" s="37"/>
      <c r="BP83" s="37"/>
      <c r="BQ83" s="38"/>
      <c r="BR83" s="38"/>
      <c r="BS83" s="38"/>
      <c r="BT83" s="39"/>
      <c r="BU83" s="27"/>
      <c r="BV83" s="27"/>
      <c r="BW83" s="27"/>
      <c r="BX83" s="27"/>
      <c r="BY83" s="27"/>
      <c r="BZ83" s="27"/>
      <c r="CA83" s="27"/>
      <c r="CD83" s="23"/>
      <c r="CE83" s="23"/>
      <c r="CG83" s="37"/>
    </row>
    <row r="84" spans="25:85" ht="15.75">
      <c r="Y84" s="33"/>
      <c r="Z84" s="33"/>
      <c r="AA84" s="40"/>
      <c r="AC84" s="96">
        <v>16</v>
      </c>
      <c r="AD84" s="97">
        <f t="shared" si="0"/>
        <v>3.072</v>
      </c>
      <c r="AE84" s="97">
        <f t="shared" si="1"/>
        <v>1.2773378746952182</v>
      </c>
      <c r="AF84" s="97">
        <f t="shared" si="2"/>
        <v>0</v>
      </c>
      <c r="AG84" s="71"/>
      <c r="AH84" s="21"/>
      <c r="AI84" s="21"/>
      <c r="AJ84" s="41"/>
      <c r="AM84" s="77"/>
      <c r="AN84" s="121"/>
      <c r="AO84" s="130"/>
      <c r="AP84" s="128"/>
      <c r="AQ84" s="128"/>
      <c r="AR84" s="120"/>
      <c r="BJ84" s="36"/>
      <c r="BK84" s="34"/>
      <c r="BL84" s="34"/>
      <c r="BM84" s="34"/>
      <c r="BN84" s="37"/>
      <c r="BO84" s="37"/>
      <c r="BP84" s="37"/>
      <c r="BQ84" s="38"/>
      <c r="BR84" s="38"/>
      <c r="BS84" s="38"/>
      <c r="BT84" s="39"/>
      <c r="BU84" s="27"/>
      <c r="BV84" s="27"/>
      <c r="BW84" s="27"/>
      <c r="BX84" s="27"/>
      <c r="BY84" s="27"/>
      <c r="BZ84" s="27"/>
      <c r="CA84" s="27"/>
      <c r="CG84" s="37"/>
    </row>
    <row r="85" spans="25:85" ht="15.75">
      <c r="Y85" s="33"/>
      <c r="Z85" s="33"/>
      <c r="AA85" s="40"/>
      <c r="AC85" s="96">
        <v>17</v>
      </c>
      <c r="AD85" s="97">
        <f t="shared" si="0"/>
        <v>3.264</v>
      </c>
      <c r="AE85" s="97">
        <f t="shared" si="1"/>
        <v>1.6074803849369892</v>
      </c>
      <c r="AF85" s="97">
        <f t="shared" si="2"/>
        <v>0</v>
      </c>
      <c r="AG85" s="71"/>
      <c r="AH85" s="21"/>
      <c r="AI85" s="21"/>
      <c r="AJ85" s="41"/>
      <c r="AM85" s="77"/>
      <c r="AN85" s="121"/>
      <c r="AO85" s="130"/>
      <c r="AP85" s="120"/>
      <c r="AQ85" s="119"/>
      <c r="AR85" s="119"/>
      <c r="BJ85" s="36"/>
      <c r="BK85" s="34"/>
      <c r="BL85" s="34"/>
      <c r="BM85" s="34"/>
      <c r="BN85" s="37"/>
      <c r="BO85" s="37"/>
      <c r="BP85" s="37"/>
      <c r="BQ85" s="38"/>
      <c r="BR85" s="38"/>
      <c r="BS85" s="38"/>
      <c r="BT85" s="39"/>
      <c r="BU85" s="27"/>
      <c r="BV85" s="27"/>
      <c r="BW85" s="27"/>
      <c r="BX85" s="27"/>
      <c r="BY85" s="27"/>
      <c r="BZ85" s="27"/>
      <c r="CA85" s="27"/>
      <c r="CG85" s="37"/>
    </row>
    <row r="86" spans="25:85" ht="15.75">
      <c r="Y86" s="33"/>
      <c r="Z86" s="33"/>
      <c r="AA86" s="40"/>
      <c r="AC86" s="96">
        <v>18</v>
      </c>
      <c r="AD86" s="97">
        <f t="shared" si="0"/>
        <v>3.4559999999999995</v>
      </c>
      <c r="AE86" s="97">
        <f t="shared" si="1"/>
        <v>1.9122719692460683</v>
      </c>
      <c r="AF86" s="97">
        <f t="shared" si="2"/>
        <v>0</v>
      </c>
      <c r="AG86" s="71"/>
      <c r="AH86" s="21"/>
      <c r="AI86" s="21"/>
      <c r="AJ86" s="41"/>
      <c r="AK86" s="128"/>
      <c r="AL86" s="126"/>
      <c r="AM86" s="77"/>
      <c r="AN86" s="121"/>
      <c r="AO86" s="130"/>
      <c r="AP86" s="120"/>
      <c r="AQ86" s="119"/>
      <c r="AR86" s="119"/>
      <c r="BJ86" s="36"/>
      <c r="BK86" s="34"/>
      <c r="BL86" s="34"/>
      <c r="BM86" s="34"/>
      <c r="BN86" s="37"/>
      <c r="BO86" s="37"/>
      <c r="BP86" s="37"/>
      <c r="BQ86" s="38"/>
      <c r="BR86" s="38"/>
      <c r="BS86" s="38"/>
      <c r="BT86" s="39"/>
      <c r="BU86" s="27"/>
      <c r="BV86" s="27"/>
      <c r="BW86" s="27"/>
      <c r="BX86" s="27"/>
      <c r="BY86" s="27"/>
      <c r="BZ86" s="27"/>
      <c r="CA86" s="27"/>
      <c r="CD86" s="23"/>
      <c r="CE86" s="23"/>
      <c r="CG86" s="37"/>
    </row>
    <row r="87" spans="25:85" ht="15.75">
      <c r="Y87" s="33"/>
      <c r="Z87" s="33"/>
      <c r="AA87" s="40"/>
      <c r="AC87" s="96">
        <v>19</v>
      </c>
      <c r="AD87" s="97">
        <f t="shared" si="0"/>
        <v>3.648</v>
      </c>
      <c r="AE87" s="97">
        <f t="shared" si="1"/>
        <v>2.186905882264235</v>
      </c>
      <c r="AF87" s="97">
        <f t="shared" si="2"/>
        <v>0</v>
      </c>
      <c r="AG87" s="71"/>
      <c r="AH87" s="21"/>
      <c r="AI87" s="21"/>
      <c r="AJ87" s="41"/>
      <c r="AK87" s="128"/>
      <c r="AL87" s="7"/>
      <c r="AM87" s="77"/>
      <c r="AN87" s="121"/>
      <c r="AO87" s="130"/>
      <c r="AP87" s="120"/>
      <c r="AQ87" s="119"/>
      <c r="AR87" s="119"/>
      <c r="BJ87" s="36"/>
      <c r="BK87" s="34"/>
      <c r="BL87" s="34"/>
      <c r="BM87" s="34"/>
      <c r="BN87" s="37"/>
      <c r="BO87" s="37"/>
      <c r="BP87" s="37"/>
      <c r="BQ87" s="38"/>
      <c r="BR87" s="38"/>
      <c r="BS87" s="38"/>
      <c r="BT87" s="39"/>
      <c r="BU87" s="27"/>
      <c r="BV87" s="27"/>
      <c r="BW87" s="27"/>
      <c r="BX87" s="27"/>
      <c r="BY87" s="27"/>
      <c r="BZ87" s="27"/>
      <c r="CA87" s="27"/>
      <c r="CG87" s="37"/>
    </row>
    <row r="88" spans="25:85" ht="15.75">
      <c r="Y88" s="33"/>
      <c r="Z88" s="33"/>
      <c r="AA88" s="40"/>
      <c r="AC88" s="96">
        <v>20</v>
      </c>
      <c r="AD88" s="97">
        <f t="shared" si="0"/>
        <v>3.84</v>
      </c>
      <c r="AE88" s="97">
        <f t="shared" si="1"/>
        <v>2.427050983124842</v>
      </c>
      <c r="AF88" s="97">
        <f t="shared" si="2"/>
        <v>0</v>
      </c>
      <c r="AG88" s="71"/>
      <c r="AH88" s="21"/>
      <c r="AI88" s="21"/>
      <c r="AJ88" s="41"/>
      <c r="AK88" s="128"/>
      <c r="AM88" s="77"/>
      <c r="AN88" s="121"/>
      <c r="AO88" s="130"/>
      <c r="AP88" s="120"/>
      <c r="AQ88" s="119"/>
      <c r="AR88" s="119"/>
      <c r="BJ88" s="36"/>
      <c r="BK88" s="34"/>
      <c r="BL88" s="34"/>
      <c r="BM88" s="34"/>
      <c r="BN88" s="37"/>
      <c r="BO88" s="37"/>
      <c r="BP88" s="37"/>
      <c r="BQ88" s="38"/>
      <c r="BR88" s="38"/>
      <c r="BS88" s="38"/>
      <c r="BT88" s="39"/>
      <c r="BU88" s="27"/>
      <c r="BV88" s="27"/>
      <c r="BW88" s="27"/>
      <c r="BX88" s="27"/>
      <c r="BY88" s="27"/>
      <c r="BZ88" s="27"/>
      <c r="CA88" s="27"/>
      <c r="CG88" s="37"/>
    </row>
    <row r="89" spans="25:85" ht="15.75">
      <c r="Y89" s="33"/>
      <c r="Z89" s="33"/>
      <c r="AA89" s="40"/>
      <c r="AC89" s="96">
        <v>21</v>
      </c>
      <c r="AD89" s="97">
        <f t="shared" si="0"/>
        <v>4.032</v>
      </c>
      <c r="AE89" s="97">
        <f t="shared" si="1"/>
        <v>2.628920040131591</v>
      </c>
      <c r="AF89" s="97">
        <f t="shared" si="2"/>
        <v>0</v>
      </c>
      <c r="AG89" s="71"/>
      <c r="AH89" s="21"/>
      <c r="AI89" s="21"/>
      <c r="AJ89" s="41"/>
      <c r="AK89" s="128"/>
      <c r="AM89" s="77"/>
      <c r="AN89" s="121"/>
      <c r="AO89" s="130"/>
      <c r="AP89" s="128"/>
      <c r="AQ89" s="128"/>
      <c r="AR89" s="120"/>
      <c r="BJ89" s="36"/>
      <c r="BK89" s="34"/>
      <c r="BL89" s="34"/>
      <c r="BM89" s="34"/>
      <c r="BN89" s="37"/>
      <c r="BO89" s="37"/>
      <c r="BP89" s="37"/>
      <c r="BQ89" s="38"/>
      <c r="BR89" s="38"/>
      <c r="BS89" s="38"/>
      <c r="BT89" s="39"/>
      <c r="BU89" s="27"/>
      <c r="BV89" s="27"/>
      <c r="BW89" s="27"/>
      <c r="BX89" s="27"/>
      <c r="BY89" s="27"/>
      <c r="BZ89" s="27"/>
      <c r="CA89" s="27"/>
      <c r="CD89" s="23"/>
      <c r="CE89" s="23"/>
      <c r="CG89" s="37"/>
    </row>
    <row r="90" spans="25:85" ht="15.75">
      <c r="Y90" s="33"/>
      <c r="Z90" s="33"/>
      <c r="AA90" s="40"/>
      <c r="AC90" s="96">
        <v>22</v>
      </c>
      <c r="AD90" s="97">
        <f t="shared" si="0"/>
        <v>4.224</v>
      </c>
      <c r="AE90" s="97">
        <f t="shared" si="1"/>
        <v>2.7893294576647545</v>
      </c>
      <c r="AF90" s="97">
        <f t="shared" si="2"/>
        <v>0</v>
      </c>
      <c r="AG90" s="71"/>
      <c r="AH90" s="21"/>
      <c r="AI90" s="21"/>
      <c r="AJ90" s="41"/>
      <c r="AK90" s="128"/>
      <c r="AM90" s="77"/>
      <c r="AN90" s="121"/>
      <c r="AO90" s="130"/>
      <c r="AP90" s="120"/>
      <c r="AQ90" s="119"/>
      <c r="AR90" s="119"/>
      <c r="BJ90" s="36"/>
      <c r="BK90" s="34"/>
      <c r="BL90" s="34"/>
      <c r="BM90" s="34"/>
      <c r="BN90" s="37"/>
      <c r="BO90" s="37"/>
      <c r="BP90" s="37"/>
      <c r="BQ90" s="38"/>
      <c r="BR90" s="38"/>
      <c r="BS90" s="38"/>
      <c r="BT90" s="39"/>
      <c r="BU90" s="27"/>
      <c r="BV90" s="27"/>
      <c r="BW90" s="27"/>
      <c r="BX90" s="27"/>
      <c r="BY90" s="27"/>
      <c r="BZ90" s="27"/>
      <c r="CA90" s="27"/>
      <c r="CG90" s="37"/>
    </row>
    <row r="91" spans="25:85" ht="15.75">
      <c r="Y91" s="33"/>
      <c r="Z91" s="33"/>
      <c r="AA91" s="40"/>
      <c r="AC91" s="96">
        <v>23</v>
      </c>
      <c r="AD91" s="97">
        <f t="shared" si="0"/>
        <v>4.4159999999999995</v>
      </c>
      <c r="AE91" s="97">
        <f t="shared" si="1"/>
        <v>2.905749483385893</v>
      </c>
      <c r="AF91" s="97">
        <f t="shared" si="2"/>
        <v>0</v>
      </c>
      <c r="AG91" s="71"/>
      <c r="AH91" s="21"/>
      <c r="AI91" s="21"/>
      <c r="AJ91" s="41"/>
      <c r="AK91" s="128"/>
      <c r="AM91" s="77"/>
      <c r="AN91" s="121"/>
      <c r="AO91" s="130"/>
      <c r="AP91" s="120"/>
      <c r="AQ91" s="119"/>
      <c r="AR91" s="119"/>
      <c r="BJ91" s="36"/>
      <c r="BK91" s="34"/>
      <c r="BL91" s="34"/>
      <c r="BM91" s="34"/>
      <c r="BN91" s="37"/>
      <c r="BO91" s="37"/>
      <c r="BP91" s="37"/>
      <c r="BQ91" s="38"/>
      <c r="BR91" s="38"/>
      <c r="BS91" s="38"/>
      <c r="BT91" s="39"/>
      <c r="BU91" s="27"/>
      <c r="BV91" s="27"/>
      <c r="BW91" s="27"/>
      <c r="BX91" s="27"/>
      <c r="BY91" s="27"/>
      <c r="BZ91" s="27"/>
      <c r="CA91" s="27"/>
      <c r="CG91" s="37"/>
    </row>
    <row r="92" spans="25:85" ht="15.75">
      <c r="Y92" s="33"/>
      <c r="Z92" s="33"/>
      <c r="AA92" s="40"/>
      <c r="AC92" s="96">
        <v>24</v>
      </c>
      <c r="AD92" s="97">
        <f t="shared" si="0"/>
        <v>4.608</v>
      </c>
      <c r="AE92" s="97">
        <f t="shared" si="1"/>
        <v>2.9763441039434335</v>
      </c>
      <c r="AF92" s="97">
        <f t="shared" si="2"/>
        <v>0</v>
      </c>
      <c r="AG92" s="71"/>
      <c r="AH92" s="21"/>
      <c r="AI92" s="21"/>
      <c r="AJ92" s="41"/>
      <c r="AK92" s="128"/>
      <c r="AM92" s="77"/>
      <c r="AN92" s="121"/>
      <c r="AO92" s="130"/>
      <c r="AP92" s="120"/>
      <c r="AQ92" s="119"/>
      <c r="AR92" s="119"/>
      <c r="BJ92" s="36"/>
      <c r="BK92" s="34"/>
      <c r="BL92" s="34"/>
      <c r="BM92" s="34"/>
      <c r="BN92" s="37"/>
      <c r="BO92" s="37"/>
      <c r="BP92" s="37"/>
      <c r="BQ92" s="38"/>
      <c r="BR92" s="38"/>
      <c r="BS92" s="38"/>
      <c r="BT92" s="39"/>
      <c r="BU92" s="27"/>
      <c r="BV92" s="27"/>
      <c r="BW92" s="27"/>
      <c r="BX92" s="27"/>
      <c r="BY92" s="27"/>
      <c r="BZ92" s="27"/>
      <c r="CA92" s="27"/>
      <c r="CD92" s="23"/>
      <c r="CE92" s="23"/>
      <c r="CG92" s="37"/>
    </row>
    <row r="93" spans="25:85" ht="15.75">
      <c r="Y93" s="33"/>
      <c r="Z93" s="33"/>
      <c r="AA93" s="40"/>
      <c r="AC93" s="96">
        <v>25</v>
      </c>
      <c r="AD93" s="97">
        <f t="shared" si="0"/>
        <v>4.8</v>
      </c>
      <c r="AE93" s="97">
        <f t="shared" si="1"/>
        <v>3</v>
      </c>
      <c r="AF93" s="97">
        <f t="shared" si="2"/>
        <v>0</v>
      </c>
      <c r="AG93" s="71"/>
      <c r="AH93" s="21"/>
      <c r="AI93" s="21"/>
      <c r="AJ93" s="41"/>
      <c r="AK93" s="128"/>
      <c r="AM93" s="77"/>
      <c r="AN93" s="121"/>
      <c r="AO93" s="130"/>
      <c r="AP93" s="120"/>
      <c r="AQ93" s="119"/>
      <c r="AR93" s="119"/>
      <c r="BJ93" s="36"/>
      <c r="BK93" s="34"/>
      <c r="BL93" s="34"/>
      <c r="BM93" s="34"/>
      <c r="BN93" s="37"/>
      <c r="BO93" s="37"/>
      <c r="BP93" s="37"/>
      <c r="BQ93" s="38"/>
      <c r="BR93" s="38"/>
      <c r="BS93" s="38"/>
      <c r="BT93" s="39"/>
      <c r="BU93" s="27"/>
      <c r="BV93" s="27"/>
      <c r="BW93" s="27"/>
      <c r="BX93" s="27"/>
      <c r="BY93" s="27"/>
      <c r="BZ93" s="27"/>
      <c r="CA93" s="27"/>
      <c r="CG93" s="37"/>
    </row>
    <row r="94" spans="25:85" ht="15.75">
      <c r="Y94" s="33"/>
      <c r="Z94" s="33"/>
      <c r="AA94" s="40"/>
      <c r="AC94" s="96">
        <v>26</v>
      </c>
      <c r="AD94" s="97">
        <f t="shared" si="0"/>
        <v>4.992</v>
      </c>
      <c r="AE94" s="97">
        <f t="shared" si="1"/>
        <v>2.9763441039434335</v>
      </c>
      <c r="AF94" s="97">
        <f t="shared" si="2"/>
        <v>5</v>
      </c>
      <c r="AG94" s="71"/>
      <c r="AH94" s="21"/>
      <c r="AI94" s="21"/>
      <c r="AJ94" s="41"/>
      <c r="AK94" s="128"/>
      <c r="AM94" s="77"/>
      <c r="AN94" s="121"/>
      <c r="AO94" s="130"/>
      <c r="AP94" s="128"/>
      <c r="AQ94" s="128"/>
      <c r="AR94" s="120"/>
      <c r="BJ94" s="36"/>
      <c r="BK94" s="34"/>
      <c r="BL94" s="34"/>
      <c r="BM94" s="34"/>
      <c r="BN94" s="37"/>
      <c r="BO94" s="37"/>
      <c r="BP94" s="37"/>
      <c r="BQ94" s="38"/>
      <c r="BR94" s="38"/>
      <c r="BS94" s="38"/>
      <c r="BT94" s="39"/>
      <c r="BU94" s="27"/>
      <c r="BV94" s="27"/>
      <c r="BW94" s="27"/>
      <c r="BX94" s="27"/>
      <c r="BY94" s="27"/>
      <c r="BZ94" s="27"/>
      <c r="CA94" s="27"/>
      <c r="CG94" s="37"/>
    </row>
    <row r="95" spans="25:85" ht="15.75">
      <c r="Y95" s="33"/>
      <c r="Z95" s="33"/>
      <c r="AA95" s="40"/>
      <c r="AC95" s="96">
        <v>27</v>
      </c>
      <c r="AD95" s="97">
        <f t="shared" si="0"/>
        <v>5.184</v>
      </c>
      <c r="AE95" s="97">
        <f t="shared" si="1"/>
        <v>2.9057494833858937</v>
      </c>
      <c r="AF95" s="97">
        <f t="shared" si="2"/>
        <v>5</v>
      </c>
      <c r="AG95" s="71"/>
      <c r="AH95" s="21"/>
      <c r="AI95" s="21"/>
      <c r="AJ95" s="41"/>
      <c r="AK95" s="128"/>
      <c r="AM95" s="77"/>
      <c r="AN95" s="121"/>
      <c r="AO95" s="130"/>
      <c r="AP95" s="120"/>
      <c r="AQ95" s="119"/>
      <c r="AR95" s="119"/>
      <c r="BJ95" s="36"/>
      <c r="BK95" s="34"/>
      <c r="BL95" s="34"/>
      <c r="BM95" s="34"/>
      <c r="BN95" s="37"/>
      <c r="BO95" s="37"/>
      <c r="BP95" s="37"/>
      <c r="BQ95" s="38"/>
      <c r="BR95" s="38"/>
      <c r="BS95" s="38"/>
      <c r="BT95" s="39"/>
      <c r="BU95" s="27"/>
      <c r="BV95" s="27"/>
      <c r="BW95" s="27"/>
      <c r="BX95" s="27"/>
      <c r="BY95" s="27"/>
      <c r="BZ95" s="27"/>
      <c r="CA95" s="27"/>
      <c r="CD95" s="23"/>
      <c r="CE95" s="23"/>
      <c r="CG95" s="37"/>
    </row>
    <row r="96" spans="25:85" ht="15.75">
      <c r="Y96" s="33"/>
      <c r="Z96" s="33"/>
      <c r="AA96" s="40"/>
      <c r="AC96" s="96">
        <v>28</v>
      </c>
      <c r="AD96" s="97">
        <f t="shared" si="0"/>
        <v>5.376</v>
      </c>
      <c r="AE96" s="97">
        <f t="shared" si="1"/>
        <v>2.7893294576647536</v>
      </c>
      <c r="AF96" s="97">
        <f t="shared" si="2"/>
        <v>5</v>
      </c>
      <c r="AG96" s="71"/>
      <c r="AH96" s="21"/>
      <c r="AI96" s="21"/>
      <c r="AJ96" s="41"/>
      <c r="AK96" s="128"/>
      <c r="AM96" s="77"/>
      <c r="AN96" s="121"/>
      <c r="AO96" s="130"/>
      <c r="AP96" s="120"/>
      <c r="AQ96" s="119"/>
      <c r="AR96" s="119"/>
      <c r="BJ96" s="36"/>
      <c r="BK96" s="34"/>
      <c r="BL96" s="34"/>
      <c r="BM96" s="34"/>
      <c r="BN96" s="37"/>
      <c r="BO96" s="37"/>
      <c r="BP96" s="37"/>
      <c r="BQ96" s="38"/>
      <c r="BR96" s="38"/>
      <c r="BS96" s="38"/>
      <c r="BT96" s="39"/>
      <c r="BU96" s="27"/>
      <c r="BV96" s="27"/>
      <c r="BW96" s="27"/>
      <c r="BX96" s="27"/>
      <c r="BY96" s="27"/>
      <c r="BZ96" s="27"/>
      <c r="CA96" s="27"/>
      <c r="CG96" s="37"/>
    </row>
    <row r="97" spans="25:85" ht="15.75">
      <c r="Y97" s="33"/>
      <c r="Z97" s="33"/>
      <c r="AA97" s="40"/>
      <c r="AC97" s="96">
        <v>29</v>
      </c>
      <c r="AD97" s="97">
        <f t="shared" si="0"/>
        <v>5.568</v>
      </c>
      <c r="AE97" s="97">
        <f t="shared" si="1"/>
        <v>2.6289200401315913</v>
      </c>
      <c r="AF97" s="97">
        <f t="shared" si="2"/>
        <v>5</v>
      </c>
      <c r="AG97" s="71"/>
      <c r="AH97" s="21"/>
      <c r="AI97" s="21"/>
      <c r="AJ97" s="41"/>
      <c r="AK97" s="128"/>
      <c r="AL97" s="75"/>
      <c r="AM97" s="77"/>
      <c r="AN97" s="121"/>
      <c r="AO97" s="130"/>
      <c r="AP97" s="120"/>
      <c r="AQ97" s="119"/>
      <c r="AR97" s="119"/>
      <c r="BJ97" s="36"/>
      <c r="BK97" s="34"/>
      <c r="BL97" s="34"/>
      <c r="BM97" s="34"/>
      <c r="BN97" s="37"/>
      <c r="BO97" s="37"/>
      <c r="BP97" s="37"/>
      <c r="BQ97" s="38"/>
      <c r="BR97" s="38"/>
      <c r="BS97" s="38"/>
      <c r="BT97" s="39"/>
      <c r="BU97" s="27"/>
      <c r="BV97" s="27"/>
      <c r="BW97" s="27"/>
      <c r="BX97" s="27"/>
      <c r="BY97" s="27"/>
      <c r="BZ97" s="27"/>
      <c r="CA97" s="27"/>
      <c r="CG97" s="37"/>
    </row>
    <row r="98" spans="25:85" ht="15.75">
      <c r="Y98" s="33"/>
      <c r="Z98" s="33"/>
      <c r="AA98" s="40"/>
      <c r="AC98" s="96">
        <v>30</v>
      </c>
      <c r="AD98" s="97">
        <f t="shared" si="0"/>
        <v>5.76</v>
      </c>
      <c r="AE98" s="97">
        <f t="shared" si="1"/>
        <v>2.4270509831248415</v>
      </c>
      <c r="AF98" s="97">
        <f t="shared" si="2"/>
        <v>5</v>
      </c>
      <c r="AG98" s="71"/>
      <c r="AH98" s="21"/>
      <c r="AI98" s="21"/>
      <c r="AJ98" s="41"/>
      <c r="AL98" s="126"/>
      <c r="AM98" s="77"/>
      <c r="AN98" s="121"/>
      <c r="AO98" s="130"/>
      <c r="AP98" s="120"/>
      <c r="AQ98" s="119"/>
      <c r="AR98" s="119"/>
      <c r="BJ98" s="36"/>
      <c r="BK98" s="34"/>
      <c r="BL98" s="34"/>
      <c r="BM98" s="34"/>
      <c r="BN98" s="37"/>
      <c r="BO98" s="37"/>
      <c r="BP98" s="37"/>
      <c r="BQ98" s="38"/>
      <c r="BR98" s="38"/>
      <c r="BS98" s="38"/>
      <c r="BT98" s="39"/>
      <c r="BU98" s="27"/>
      <c r="BV98" s="27"/>
      <c r="BW98" s="27"/>
      <c r="BX98" s="27"/>
      <c r="BY98" s="27"/>
      <c r="BZ98" s="27"/>
      <c r="CA98" s="27"/>
      <c r="CD98" s="23"/>
      <c r="CE98" s="23"/>
      <c r="CG98" s="37"/>
    </row>
    <row r="99" spans="25:85" ht="15.75">
      <c r="Y99" s="33"/>
      <c r="Z99" s="33"/>
      <c r="AA99" s="40"/>
      <c r="AC99" s="96">
        <v>31</v>
      </c>
      <c r="AD99" s="97">
        <f t="shared" si="0"/>
        <v>5.951999999999999</v>
      </c>
      <c r="AE99" s="97">
        <f t="shared" si="1"/>
        <v>2.1869058822642353</v>
      </c>
      <c r="AF99" s="97">
        <f t="shared" si="2"/>
        <v>5</v>
      </c>
      <c r="AG99" s="71"/>
      <c r="AH99" s="21"/>
      <c r="AI99" s="21"/>
      <c r="AJ99" s="41"/>
      <c r="AL99" s="75"/>
      <c r="AM99" s="77"/>
      <c r="AN99" s="121"/>
      <c r="AO99" s="130"/>
      <c r="AP99" s="128"/>
      <c r="AQ99" s="128"/>
      <c r="AR99" s="120"/>
      <c r="BJ99" s="36"/>
      <c r="BK99" s="34"/>
      <c r="BL99" s="34"/>
      <c r="BM99" s="34"/>
      <c r="BN99" s="37"/>
      <c r="BO99" s="37"/>
      <c r="BP99" s="37"/>
      <c r="BQ99" s="38"/>
      <c r="BR99" s="38"/>
      <c r="BS99" s="38"/>
      <c r="BT99" s="39"/>
      <c r="BU99" s="27"/>
      <c r="BV99" s="27"/>
      <c r="BW99" s="27"/>
      <c r="BX99" s="27"/>
      <c r="BY99" s="27"/>
      <c r="BZ99" s="27"/>
      <c r="CA99" s="27"/>
      <c r="CG99" s="37"/>
    </row>
    <row r="100" spans="25:85" ht="15.75">
      <c r="Y100" s="33"/>
      <c r="Z100" s="33"/>
      <c r="AA100" s="40"/>
      <c r="AC100" s="96">
        <v>32</v>
      </c>
      <c r="AD100" s="97">
        <f t="shared" si="0"/>
        <v>6.144</v>
      </c>
      <c r="AE100" s="97">
        <f t="shared" si="1"/>
        <v>1.9122719692460686</v>
      </c>
      <c r="AF100" s="97">
        <f t="shared" si="2"/>
        <v>5</v>
      </c>
      <c r="AG100" s="71"/>
      <c r="AH100" s="21"/>
      <c r="AI100" s="21"/>
      <c r="AJ100" s="41"/>
      <c r="AK100" s="128"/>
      <c r="AM100" s="77"/>
      <c r="AN100" s="121"/>
      <c r="AO100" s="130"/>
      <c r="AP100" s="120"/>
      <c r="AQ100" s="119"/>
      <c r="AR100" s="119"/>
      <c r="BJ100" s="36"/>
      <c r="BK100" s="34"/>
      <c r="BL100" s="34"/>
      <c r="BM100" s="34"/>
      <c r="BN100" s="37"/>
      <c r="BO100" s="37"/>
      <c r="BP100" s="37"/>
      <c r="BQ100" s="38"/>
      <c r="BR100" s="38"/>
      <c r="BS100" s="38"/>
      <c r="BT100" s="39"/>
      <c r="BU100" s="27"/>
      <c r="BV100" s="27"/>
      <c r="BW100" s="27"/>
      <c r="BX100" s="27"/>
      <c r="BY100" s="27"/>
      <c r="BZ100" s="27"/>
      <c r="CA100" s="27"/>
      <c r="CG100" s="37"/>
    </row>
    <row r="101" spans="25:85" ht="15.75">
      <c r="Y101" s="33"/>
      <c r="Z101" s="33"/>
      <c r="AA101" s="40"/>
      <c r="AC101" s="96">
        <v>33</v>
      </c>
      <c r="AD101" s="97">
        <f t="shared" si="0"/>
        <v>6.336</v>
      </c>
      <c r="AE101" s="97">
        <f t="shared" si="1"/>
        <v>1.607480384936989</v>
      </c>
      <c r="AF101" s="97">
        <f t="shared" si="2"/>
        <v>5</v>
      </c>
      <c r="AG101" s="71"/>
      <c r="AH101" s="21"/>
      <c r="AI101" s="21"/>
      <c r="AJ101" s="41"/>
      <c r="AK101" s="134"/>
      <c r="AM101" s="77"/>
      <c r="AN101" s="121"/>
      <c r="AO101" s="130"/>
      <c r="AP101" s="120"/>
      <c r="AQ101" s="119"/>
      <c r="AR101" s="119"/>
      <c r="BJ101" s="36"/>
      <c r="BK101" s="34"/>
      <c r="BL101" s="34"/>
      <c r="BM101" s="34"/>
      <c r="BN101" s="37"/>
      <c r="BO101" s="37"/>
      <c r="BP101" s="37"/>
      <c r="BQ101" s="38"/>
      <c r="BR101" s="38"/>
      <c r="BS101" s="38"/>
      <c r="BT101" s="39"/>
      <c r="BU101" s="27"/>
      <c r="BV101" s="27"/>
      <c r="BW101" s="27"/>
      <c r="BX101" s="27"/>
      <c r="BY101" s="27"/>
      <c r="BZ101" s="27"/>
      <c r="CA101" s="27"/>
      <c r="CD101" s="23"/>
      <c r="CE101" s="23"/>
      <c r="CG101" s="37"/>
    </row>
    <row r="102" spans="25:85" ht="15.75">
      <c r="Y102" s="33"/>
      <c r="Z102" s="33"/>
      <c r="AA102" s="40"/>
      <c r="AC102" s="96">
        <v>34</v>
      </c>
      <c r="AD102" s="97">
        <f t="shared" si="0"/>
        <v>6.528</v>
      </c>
      <c r="AE102" s="97">
        <f t="shared" si="1"/>
        <v>1.2773378746952189</v>
      </c>
      <c r="AF102" s="97">
        <f t="shared" si="2"/>
        <v>5</v>
      </c>
      <c r="AG102" s="71"/>
      <c r="AH102" s="21"/>
      <c r="AI102" s="21"/>
      <c r="AJ102" s="41"/>
      <c r="AK102" s="134"/>
      <c r="AL102" s="75"/>
      <c r="AM102" s="77"/>
      <c r="AN102" s="121"/>
      <c r="AO102" s="130"/>
      <c r="AP102" s="120"/>
      <c r="AQ102" s="119"/>
      <c r="AR102" s="119"/>
      <c r="BJ102" s="36"/>
      <c r="BK102" s="34"/>
      <c r="BL102" s="34"/>
      <c r="BM102" s="34"/>
      <c r="BN102" s="37"/>
      <c r="BO102" s="37"/>
      <c r="BP102" s="37"/>
      <c r="BQ102" s="38"/>
      <c r="BR102" s="38"/>
      <c r="BS102" s="38"/>
      <c r="BT102" s="39"/>
      <c r="BU102" s="27"/>
      <c r="BV102" s="27"/>
      <c r="BW102" s="27"/>
      <c r="BX102" s="27"/>
      <c r="BY102" s="27"/>
      <c r="BZ102" s="27"/>
      <c r="CA102" s="27"/>
      <c r="CG102" s="37"/>
    </row>
    <row r="103" spans="25:85" ht="15.75">
      <c r="Y103" s="33"/>
      <c r="Z103" s="33"/>
      <c r="AA103" s="40"/>
      <c r="AC103" s="96">
        <v>35</v>
      </c>
      <c r="AD103" s="97">
        <f t="shared" si="0"/>
        <v>6.72</v>
      </c>
      <c r="AE103" s="97">
        <f t="shared" si="1"/>
        <v>0.9270509831248427</v>
      </c>
      <c r="AF103" s="97">
        <f t="shared" si="2"/>
        <v>5</v>
      </c>
      <c r="AG103" s="71"/>
      <c r="AH103" s="21"/>
      <c r="AI103" s="21"/>
      <c r="AJ103" s="41"/>
      <c r="AK103" s="128"/>
      <c r="AL103" s="75"/>
      <c r="AM103" s="77"/>
      <c r="AN103" s="121"/>
      <c r="AO103" s="130"/>
      <c r="AP103" s="120"/>
      <c r="AQ103" s="119"/>
      <c r="AR103" s="119"/>
      <c r="BJ103" s="36"/>
      <c r="BK103" s="34"/>
      <c r="BL103" s="34"/>
      <c r="BM103" s="34"/>
      <c r="BN103" s="37"/>
      <c r="BO103" s="37"/>
      <c r="BP103" s="37"/>
      <c r="BQ103" s="38"/>
      <c r="BR103" s="38"/>
      <c r="BS103" s="38"/>
      <c r="BT103" s="39"/>
      <c r="BU103" s="27"/>
      <c r="BV103" s="27"/>
      <c r="BW103" s="27"/>
      <c r="BX103" s="27"/>
      <c r="BY103" s="27"/>
      <c r="BZ103" s="27"/>
      <c r="CA103" s="27"/>
      <c r="CG103" s="37"/>
    </row>
    <row r="104" spans="25:85" ht="15.75">
      <c r="Y104" s="33"/>
      <c r="Z104" s="33"/>
      <c r="AA104" s="40"/>
      <c r="AC104" s="96">
        <v>36</v>
      </c>
      <c r="AD104" s="97">
        <f t="shared" si="0"/>
        <v>6.911999999999999</v>
      </c>
      <c r="AE104" s="97">
        <f t="shared" si="1"/>
        <v>0.5621439437571765</v>
      </c>
      <c r="AF104" s="97">
        <f t="shared" si="2"/>
        <v>5</v>
      </c>
      <c r="AG104" s="71"/>
      <c r="AH104" s="21"/>
      <c r="AI104" s="21"/>
      <c r="AJ104" s="41"/>
      <c r="AK104" s="128"/>
      <c r="AM104" s="77"/>
      <c r="AN104" s="121"/>
      <c r="AO104" s="130"/>
      <c r="AP104" s="128"/>
      <c r="AQ104" s="128"/>
      <c r="AR104" s="120"/>
      <c r="BJ104" s="36"/>
      <c r="BK104" s="34"/>
      <c r="BL104" s="34"/>
      <c r="BM104" s="34"/>
      <c r="BN104" s="37"/>
      <c r="BO104" s="37"/>
      <c r="BP104" s="37"/>
      <c r="BQ104" s="38"/>
      <c r="BR104" s="38"/>
      <c r="BS104" s="38"/>
      <c r="BT104" s="39"/>
      <c r="BU104" s="27"/>
      <c r="BV104" s="27"/>
      <c r="BW104" s="27"/>
      <c r="BX104" s="27"/>
      <c r="BY104" s="27"/>
      <c r="BZ104" s="27"/>
      <c r="CA104" s="27"/>
      <c r="CD104" s="23"/>
      <c r="CE104" s="23"/>
      <c r="CG104" s="37"/>
    </row>
    <row r="105" spans="25:85" ht="15.75">
      <c r="Y105" s="33"/>
      <c r="Z105" s="33"/>
      <c r="AA105" s="40"/>
      <c r="AC105" s="96">
        <v>37</v>
      </c>
      <c r="AD105" s="97">
        <f t="shared" si="0"/>
        <v>7.104</v>
      </c>
      <c r="AE105" s="97">
        <f t="shared" si="1"/>
        <v>0.18837155858793964</v>
      </c>
      <c r="AF105" s="97">
        <f t="shared" si="2"/>
        <v>5</v>
      </c>
      <c r="AG105" s="71"/>
      <c r="AH105" s="21"/>
      <c r="AI105" s="21"/>
      <c r="AJ105" s="41"/>
      <c r="AM105" s="77"/>
      <c r="AN105" s="121"/>
      <c r="AO105" s="130"/>
      <c r="AP105" s="120"/>
      <c r="AQ105" s="119"/>
      <c r="AR105" s="119"/>
      <c r="BJ105" s="36"/>
      <c r="BK105" s="34"/>
      <c r="BL105" s="34"/>
      <c r="BM105" s="34"/>
      <c r="BN105" s="37"/>
      <c r="BO105" s="37"/>
      <c r="BP105" s="37"/>
      <c r="BQ105" s="38"/>
      <c r="BR105" s="38"/>
      <c r="BS105" s="38"/>
      <c r="BT105" s="39"/>
      <c r="BU105" s="27"/>
      <c r="BV105" s="27"/>
      <c r="BW105" s="27"/>
      <c r="BX105" s="27"/>
      <c r="BY105" s="27"/>
      <c r="BZ105" s="27"/>
      <c r="CA105" s="27"/>
      <c r="CG105" s="37"/>
    </row>
    <row r="106" spans="25:85" ht="15.75">
      <c r="Y106" s="33"/>
      <c r="Z106" s="33"/>
      <c r="AA106" s="40"/>
      <c r="AC106" s="96">
        <v>38</v>
      </c>
      <c r="AD106" s="97">
        <f t="shared" si="0"/>
        <v>7.296</v>
      </c>
      <c r="AE106" s="97">
        <f t="shared" si="1"/>
        <v>-0.18837155858794116</v>
      </c>
      <c r="AF106" s="97">
        <f t="shared" si="2"/>
        <v>5</v>
      </c>
      <c r="AG106" s="71"/>
      <c r="AH106" s="21"/>
      <c r="AI106" s="21"/>
      <c r="AJ106" s="41"/>
      <c r="AM106" s="77"/>
      <c r="AN106" s="121"/>
      <c r="AO106" s="130"/>
      <c r="AP106" s="120"/>
      <c r="AQ106" s="119"/>
      <c r="AR106" s="119"/>
      <c r="BJ106" s="36"/>
      <c r="BK106" s="34"/>
      <c r="BL106" s="34"/>
      <c r="BM106" s="34"/>
      <c r="BN106" s="37"/>
      <c r="BO106" s="37"/>
      <c r="BP106" s="37"/>
      <c r="BQ106" s="38"/>
      <c r="BR106" s="38"/>
      <c r="BS106" s="38"/>
      <c r="BT106" s="39"/>
      <c r="BU106" s="27"/>
      <c r="BV106" s="27"/>
      <c r="BW106" s="27"/>
      <c r="BX106" s="27"/>
      <c r="BY106" s="27"/>
      <c r="BZ106" s="27"/>
      <c r="CA106" s="27"/>
      <c r="CG106" s="37"/>
    </row>
    <row r="107" spans="25:85" ht="15.75">
      <c r="Y107" s="33"/>
      <c r="Z107" s="33"/>
      <c r="AA107" s="40"/>
      <c r="AC107" s="96">
        <v>39</v>
      </c>
      <c r="AD107" s="97">
        <f t="shared" si="0"/>
        <v>7.4879999999999995</v>
      </c>
      <c r="AE107" s="97">
        <f t="shared" si="1"/>
        <v>-0.5621439437571728</v>
      </c>
      <c r="AF107" s="97">
        <f t="shared" si="2"/>
        <v>5</v>
      </c>
      <c r="AG107" s="71"/>
      <c r="AH107" s="21"/>
      <c r="AI107" s="21"/>
      <c r="AJ107" s="41"/>
      <c r="AM107" s="77"/>
      <c r="AN107" s="121"/>
      <c r="AO107" s="130"/>
      <c r="AP107" s="120"/>
      <c r="AQ107" s="119"/>
      <c r="AR107" s="119"/>
      <c r="BJ107" s="36"/>
      <c r="BK107" s="34"/>
      <c r="BL107" s="34"/>
      <c r="BM107" s="34"/>
      <c r="BN107" s="37"/>
      <c r="BO107" s="37"/>
      <c r="BP107" s="37"/>
      <c r="BQ107" s="38"/>
      <c r="BR107" s="38"/>
      <c r="BS107" s="38"/>
      <c r="BT107" s="39"/>
      <c r="BU107" s="27"/>
      <c r="BV107" s="27"/>
      <c r="BW107" s="27"/>
      <c r="BX107" s="27"/>
      <c r="BY107" s="27"/>
      <c r="BZ107" s="27"/>
      <c r="CA107" s="27"/>
      <c r="CD107" s="23"/>
      <c r="CE107" s="23"/>
      <c r="CG107" s="37"/>
    </row>
    <row r="108" spans="25:85" ht="15.75">
      <c r="Y108" s="33"/>
      <c r="Z108" s="33"/>
      <c r="AA108" s="40"/>
      <c r="AC108" s="96">
        <v>40</v>
      </c>
      <c r="AD108" s="97">
        <f t="shared" si="0"/>
        <v>7.68</v>
      </c>
      <c r="AE108" s="97">
        <f t="shared" si="1"/>
        <v>-0.9270509831248417</v>
      </c>
      <c r="AF108" s="97">
        <f t="shared" si="2"/>
        <v>5</v>
      </c>
      <c r="AG108" s="71"/>
      <c r="AH108" s="21"/>
      <c r="AI108" s="21"/>
      <c r="AJ108" s="41"/>
      <c r="AM108" s="77"/>
      <c r="AN108" s="121"/>
      <c r="AO108" s="130"/>
      <c r="AP108" s="120"/>
      <c r="AQ108" s="119"/>
      <c r="AR108" s="119"/>
      <c r="BJ108" s="36"/>
      <c r="BK108" s="34"/>
      <c r="BL108" s="34"/>
      <c r="BM108" s="34"/>
      <c r="BN108" s="37"/>
      <c r="BO108" s="37"/>
      <c r="BP108" s="37"/>
      <c r="BQ108" s="38"/>
      <c r="BR108" s="38"/>
      <c r="BS108" s="38"/>
      <c r="BT108" s="39"/>
      <c r="BU108" s="27"/>
      <c r="BV108" s="27"/>
      <c r="BW108" s="27"/>
      <c r="BX108" s="27"/>
      <c r="BY108" s="27"/>
      <c r="BZ108" s="27"/>
      <c r="CA108" s="27"/>
      <c r="CG108" s="37"/>
    </row>
    <row r="109" spans="25:85" ht="15.75">
      <c r="Y109" s="33"/>
      <c r="Z109" s="33"/>
      <c r="AA109" s="40"/>
      <c r="AC109" s="96">
        <v>41</v>
      </c>
      <c r="AD109" s="97">
        <f t="shared" si="0"/>
        <v>7.871999999999999</v>
      </c>
      <c r="AE109" s="97">
        <f t="shared" si="1"/>
        <v>-1.2773378746952155</v>
      </c>
      <c r="AF109" s="97">
        <f t="shared" si="2"/>
        <v>5</v>
      </c>
      <c r="AG109" s="71"/>
      <c r="AH109" s="21"/>
      <c r="AI109" s="21"/>
      <c r="AJ109" s="41"/>
      <c r="AM109" s="77"/>
      <c r="AN109" s="121"/>
      <c r="AO109" s="130"/>
      <c r="AP109" s="128"/>
      <c r="AQ109" s="128"/>
      <c r="AR109" s="120"/>
      <c r="BJ109" s="36"/>
      <c r="BK109" s="34"/>
      <c r="BL109" s="34"/>
      <c r="BM109" s="34"/>
      <c r="BN109" s="37"/>
      <c r="BO109" s="37"/>
      <c r="BP109" s="37"/>
      <c r="BQ109" s="38"/>
      <c r="BR109" s="38"/>
      <c r="BS109" s="38"/>
      <c r="BT109" s="39"/>
      <c r="BU109" s="27"/>
      <c r="BV109" s="27"/>
      <c r="BW109" s="27"/>
      <c r="BX109" s="27"/>
      <c r="BY109" s="27"/>
      <c r="BZ109" s="27"/>
      <c r="CA109" s="27"/>
      <c r="CG109" s="37"/>
    </row>
    <row r="110" spans="25:85" ht="15.75">
      <c r="Y110" s="33"/>
      <c r="Z110" s="33"/>
      <c r="AA110" s="40"/>
      <c r="AC110" s="96">
        <v>42</v>
      </c>
      <c r="AD110" s="97">
        <f t="shared" si="0"/>
        <v>8.064</v>
      </c>
      <c r="AE110" s="97">
        <f t="shared" si="1"/>
        <v>-1.6074803849369903</v>
      </c>
      <c r="AF110" s="97">
        <f t="shared" si="2"/>
        <v>5</v>
      </c>
      <c r="AG110" s="71"/>
      <c r="AH110" s="21"/>
      <c r="AI110" s="21"/>
      <c r="AJ110" s="41"/>
      <c r="AK110" s="128"/>
      <c r="AM110" s="77"/>
      <c r="AN110" s="121"/>
      <c r="AO110" s="130"/>
      <c r="AP110" s="120"/>
      <c r="AQ110" s="119"/>
      <c r="AR110" s="119"/>
      <c r="BJ110" s="36"/>
      <c r="BK110" s="34"/>
      <c r="BL110" s="34"/>
      <c r="BM110" s="34"/>
      <c r="BN110" s="37"/>
      <c r="BO110" s="37"/>
      <c r="BP110" s="37"/>
      <c r="BQ110" s="38"/>
      <c r="BR110" s="38"/>
      <c r="BS110" s="38"/>
      <c r="BT110" s="39"/>
      <c r="BU110" s="27"/>
      <c r="BV110" s="27"/>
      <c r="BW110" s="27"/>
      <c r="BX110" s="27"/>
      <c r="BY110" s="27"/>
      <c r="BZ110" s="27"/>
      <c r="CA110" s="27"/>
      <c r="CD110" s="23"/>
      <c r="CE110" s="23"/>
      <c r="CG110" s="37"/>
    </row>
    <row r="111" spans="25:85" ht="15.75">
      <c r="Y111" s="33"/>
      <c r="Z111" s="33"/>
      <c r="AA111" s="40"/>
      <c r="AC111" s="96">
        <v>43</v>
      </c>
      <c r="AD111" s="97">
        <f t="shared" si="0"/>
        <v>8.256</v>
      </c>
      <c r="AE111" s="97">
        <f t="shared" si="1"/>
        <v>-1.91227196924607</v>
      </c>
      <c r="AF111" s="97">
        <f t="shared" si="2"/>
        <v>5</v>
      </c>
      <c r="AG111" s="71"/>
      <c r="AH111" s="21"/>
      <c r="AI111" s="21"/>
      <c r="AJ111" s="41"/>
      <c r="AL111" s="75"/>
      <c r="AM111" s="77"/>
      <c r="AN111" s="121"/>
      <c r="AO111" s="130"/>
      <c r="AP111" s="120"/>
      <c r="AQ111" s="119"/>
      <c r="AR111" s="119"/>
      <c r="BJ111" s="36"/>
      <c r="BK111" s="34"/>
      <c r="BL111" s="34"/>
      <c r="BM111" s="34"/>
      <c r="BN111" s="37"/>
      <c r="BO111" s="37"/>
      <c r="BP111" s="37"/>
      <c r="BQ111" s="38"/>
      <c r="BR111" s="38"/>
      <c r="BS111" s="38"/>
      <c r="BT111" s="39"/>
      <c r="BU111" s="27"/>
      <c r="BV111" s="27"/>
      <c r="BW111" s="27"/>
      <c r="BX111" s="27"/>
      <c r="BY111" s="27"/>
      <c r="BZ111" s="27"/>
      <c r="CA111" s="27"/>
      <c r="CG111" s="37"/>
    </row>
    <row r="112" spans="25:85" ht="15.75">
      <c r="Y112" s="33"/>
      <c r="Z112" s="33"/>
      <c r="AA112" s="40"/>
      <c r="AC112" s="96">
        <v>44</v>
      </c>
      <c r="AD112" s="97">
        <f t="shared" si="0"/>
        <v>8.448</v>
      </c>
      <c r="AE112" s="97">
        <f t="shared" si="1"/>
        <v>-2.1869058822642358</v>
      </c>
      <c r="AF112" s="97">
        <f t="shared" si="2"/>
        <v>5</v>
      </c>
      <c r="AG112" s="71"/>
      <c r="AH112" s="21"/>
      <c r="AI112" s="21"/>
      <c r="AJ112" s="41"/>
      <c r="AM112" s="77"/>
      <c r="AN112" s="121"/>
      <c r="AO112" s="130"/>
      <c r="AP112" s="120"/>
      <c r="AQ112" s="119"/>
      <c r="AR112" s="119"/>
      <c r="BJ112" s="36"/>
      <c r="BK112" s="34"/>
      <c r="BL112" s="34"/>
      <c r="BM112" s="34"/>
      <c r="BN112" s="37"/>
      <c r="BO112" s="37"/>
      <c r="BP112" s="37"/>
      <c r="BQ112" s="38"/>
      <c r="BR112" s="38"/>
      <c r="BS112" s="38"/>
      <c r="BT112" s="39"/>
      <c r="BU112" s="27"/>
      <c r="BV112" s="27"/>
      <c r="BW112" s="27"/>
      <c r="BX112" s="27"/>
      <c r="BY112" s="27"/>
      <c r="BZ112" s="27"/>
      <c r="CA112" s="27"/>
      <c r="CG112" s="37"/>
    </row>
    <row r="113" spans="25:85" ht="15.75">
      <c r="Y113" s="33"/>
      <c r="Z113" s="33"/>
      <c r="AA113" s="40"/>
      <c r="AC113" s="96">
        <v>45</v>
      </c>
      <c r="AD113" s="97">
        <f t="shared" si="0"/>
        <v>8.64</v>
      </c>
      <c r="AE113" s="97">
        <f t="shared" si="1"/>
        <v>-2.4270509831248432</v>
      </c>
      <c r="AF113" s="97">
        <f t="shared" si="2"/>
        <v>5</v>
      </c>
      <c r="AG113" s="71"/>
      <c r="AH113" s="21"/>
      <c r="AI113" s="21"/>
      <c r="AJ113" s="41"/>
      <c r="AK113" s="128"/>
      <c r="AM113" s="77"/>
      <c r="AN113" s="121"/>
      <c r="AO113" s="130"/>
      <c r="AP113" s="120"/>
      <c r="AQ113" s="119"/>
      <c r="AR113" s="119"/>
      <c r="BJ113" s="36"/>
      <c r="BK113" s="34"/>
      <c r="BL113" s="34"/>
      <c r="BM113" s="34"/>
      <c r="BN113" s="37"/>
      <c r="BO113" s="37"/>
      <c r="BP113" s="37"/>
      <c r="BQ113" s="38"/>
      <c r="BR113" s="38"/>
      <c r="BS113" s="38"/>
      <c r="BT113" s="39"/>
      <c r="BU113" s="27"/>
      <c r="BV113" s="27"/>
      <c r="BW113" s="27"/>
      <c r="BX113" s="27"/>
      <c r="BY113" s="27"/>
      <c r="BZ113" s="27"/>
      <c r="CA113" s="27"/>
      <c r="CD113" s="23"/>
      <c r="CE113" s="23"/>
      <c r="CG113" s="37"/>
    </row>
    <row r="114" spans="25:85" ht="15.75">
      <c r="Y114" s="33"/>
      <c r="Z114" s="33"/>
      <c r="AA114" s="40"/>
      <c r="AC114" s="96">
        <v>46</v>
      </c>
      <c r="AD114" s="97">
        <f t="shared" si="0"/>
        <v>8.831999999999999</v>
      </c>
      <c r="AE114" s="97">
        <f t="shared" si="1"/>
        <v>-2.6289200401315895</v>
      </c>
      <c r="AF114" s="97">
        <f t="shared" si="2"/>
        <v>5</v>
      </c>
      <c r="AG114" s="71"/>
      <c r="AH114" s="21"/>
      <c r="AI114" s="21"/>
      <c r="AJ114" s="41"/>
      <c r="AK114" s="128"/>
      <c r="AM114" s="77"/>
      <c r="AN114" s="121"/>
      <c r="AO114" s="130"/>
      <c r="AP114" s="128"/>
      <c r="AQ114" s="128"/>
      <c r="AR114" s="120"/>
      <c r="BJ114" s="36"/>
      <c r="BK114" s="34"/>
      <c r="BL114" s="34"/>
      <c r="BM114" s="34"/>
      <c r="BN114" s="37"/>
      <c r="BO114" s="37"/>
      <c r="BP114" s="37"/>
      <c r="BQ114" s="38"/>
      <c r="BR114" s="38"/>
      <c r="BS114" s="38"/>
      <c r="BT114" s="39"/>
      <c r="BU114" s="27"/>
      <c r="BV114" s="27"/>
      <c r="BW114" s="27"/>
      <c r="BX114" s="27"/>
      <c r="BY114" s="27"/>
      <c r="BZ114" s="27"/>
      <c r="CA114" s="27"/>
      <c r="CG114" s="37"/>
    </row>
    <row r="115" spans="25:85" ht="15.75">
      <c r="Y115" s="33"/>
      <c r="Z115" s="33"/>
      <c r="AA115" s="40"/>
      <c r="AC115" s="96">
        <v>47</v>
      </c>
      <c r="AD115" s="97">
        <f t="shared" si="0"/>
        <v>9.024</v>
      </c>
      <c r="AE115" s="97">
        <f t="shared" si="1"/>
        <v>-2.7893294576647545</v>
      </c>
      <c r="AF115" s="97">
        <f t="shared" si="2"/>
        <v>5</v>
      </c>
      <c r="AG115" s="71"/>
      <c r="AH115" s="21"/>
      <c r="AI115" s="21"/>
      <c r="AJ115" s="41"/>
      <c r="AK115" s="41"/>
      <c r="AM115" s="77"/>
      <c r="AN115" s="121"/>
      <c r="AO115" s="130"/>
      <c r="AP115" s="120"/>
      <c r="AQ115" s="119"/>
      <c r="AR115" s="119"/>
      <c r="BJ115" s="36"/>
      <c r="BK115" s="34"/>
      <c r="BL115" s="34"/>
      <c r="BM115" s="34"/>
      <c r="BN115" s="37"/>
      <c r="BO115" s="37"/>
      <c r="BP115" s="37"/>
      <c r="BQ115" s="38"/>
      <c r="BR115" s="38"/>
      <c r="BS115" s="38"/>
      <c r="BT115" s="39"/>
      <c r="BU115" s="27"/>
      <c r="BV115" s="27"/>
      <c r="BW115" s="27"/>
      <c r="BX115" s="27"/>
      <c r="BY115" s="27"/>
      <c r="BZ115" s="27"/>
      <c r="CA115" s="27"/>
      <c r="CG115" s="37"/>
    </row>
    <row r="116" spans="25:85" ht="15.75">
      <c r="Y116" s="33"/>
      <c r="Z116" s="33"/>
      <c r="AA116" s="40"/>
      <c r="AC116" s="96">
        <v>48</v>
      </c>
      <c r="AD116" s="97">
        <f t="shared" si="0"/>
        <v>9.216</v>
      </c>
      <c r="AE116" s="97">
        <f t="shared" si="1"/>
        <v>-2.905749483385893</v>
      </c>
      <c r="AF116" s="97">
        <f t="shared" si="2"/>
        <v>5</v>
      </c>
      <c r="AG116" s="71"/>
      <c r="AH116" s="21"/>
      <c r="AI116" s="21"/>
      <c r="AJ116" s="41"/>
      <c r="AK116" s="41"/>
      <c r="AL116" s="75"/>
      <c r="AM116" s="77"/>
      <c r="AN116" s="121"/>
      <c r="AO116" s="130"/>
      <c r="AP116" s="120"/>
      <c r="AQ116" s="119"/>
      <c r="AR116" s="119"/>
      <c r="BJ116" s="36"/>
      <c r="BK116" s="34"/>
      <c r="BL116" s="34"/>
      <c r="BM116" s="34"/>
      <c r="BN116" s="37"/>
      <c r="BO116" s="37"/>
      <c r="BP116" s="37"/>
      <c r="BQ116" s="38"/>
      <c r="BR116" s="38"/>
      <c r="BS116" s="38"/>
      <c r="BT116" s="39"/>
      <c r="BU116" s="27"/>
      <c r="BV116" s="27"/>
      <c r="BW116" s="27"/>
      <c r="BX116" s="27"/>
      <c r="BY116" s="27"/>
      <c r="BZ116" s="27"/>
      <c r="CA116" s="27"/>
      <c r="CD116" s="23"/>
      <c r="CE116" s="23"/>
      <c r="CG116" s="37"/>
    </row>
    <row r="117" spans="25:85" ht="15.75">
      <c r="Y117" s="33"/>
      <c r="Z117" s="33"/>
      <c r="AA117" s="40"/>
      <c r="AC117" s="96">
        <v>49</v>
      </c>
      <c r="AD117" s="97">
        <f t="shared" si="0"/>
        <v>9.408</v>
      </c>
      <c r="AE117" s="97">
        <f t="shared" si="1"/>
        <v>-2.9763441039434335</v>
      </c>
      <c r="AF117" s="97">
        <f t="shared" si="2"/>
        <v>5</v>
      </c>
      <c r="AG117" s="71"/>
      <c r="AH117" s="21"/>
      <c r="AI117" s="21"/>
      <c r="AJ117" s="41"/>
      <c r="AK117" s="128"/>
      <c r="AL117" s="75"/>
      <c r="AM117" s="77"/>
      <c r="AN117" s="121"/>
      <c r="AO117" s="130"/>
      <c r="AP117" s="120"/>
      <c r="AQ117" s="119"/>
      <c r="AR117" s="119"/>
      <c r="BJ117" s="36"/>
      <c r="BK117" s="34"/>
      <c r="BL117" s="34"/>
      <c r="BM117" s="34"/>
      <c r="BN117" s="37"/>
      <c r="BO117" s="37"/>
      <c r="BP117" s="37"/>
      <c r="BQ117" s="38"/>
      <c r="BR117" s="38"/>
      <c r="BS117" s="38"/>
      <c r="BT117" s="39"/>
      <c r="BU117" s="27"/>
      <c r="BV117" s="27"/>
      <c r="BW117" s="27"/>
      <c r="BX117" s="27"/>
      <c r="BY117" s="27"/>
      <c r="BZ117" s="27"/>
      <c r="CA117" s="27"/>
      <c r="CG117" s="37"/>
    </row>
    <row r="118" spans="25:85" ht="15.75">
      <c r="Y118" s="33"/>
      <c r="Z118" s="33"/>
      <c r="AA118" s="40"/>
      <c r="AC118" s="49"/>
      <c r="AD118" s="49"/>
      <c r="AE118" s="57"/>
      <c r="AF118" s="97"/>
      <c r="AG118" s="71"/>
      <c r="AH118" s="21"/>
      <c r="AI118" s="21"/>
      <c r="AJ118" s="41"/>
      <c r="AK118" s="128"/>
      <c r="AM118" s="77"/>
      <c r="AN118" s="121"/>
      <c r="AO118" s="130"/>
      <c r="AP118" s="120"/>
      <c r="AQ118" s="119"/>
      <c r="AR118" s="119"/>
      <c r="BJ118" s="36"/>
      <c r="BK118" s="34"/>
      <c r="BL118" s="34"/>
      <c r="BM118" s="34"/>
      <c r="BN118" s="37"/>
      <c r="BO118" s="37"/>
      <c r="BP118" s="37"/>
      <c r="BQ118" s="38"/>
      <c r="BR118" s="38"/>
      <c r="BS118" s="38"/>
      <c r="BT118" s="39"/>
      <c r="BU118" s="27"/>
      <c r="BV118" s="27"/>
      <c r="BW118" s="27"/>
      <c r="BX118" s="27"/>
      <c r="BY118" s="27"/>
      <c r="BZ118" s="27"/>
      <c r="CA118" s="27"/>
      <c r="CG118" s="37"/>
    </row>
    <row r="119" spans="18:107" s="42" customFormat="1" ht="15.75">
      <c r="R119" s="43"/>
      <c r="S119" s="43"/>
      <c r="T119" s="43"/>
      <c r="U119" s="43"/>
      <c r="V119" s="43"/>
      <c r="W119" s="43"/>
      <c r="X119" s="43"/>
      <c r="Y119" s="33"/>
      <c r="Z119" s="33"/>
      <c r="AA119" s="40"/>
      <c r="AC119" s="49"/>
      <c r="AD119" s="49"/>
      <c r="AE119" s="57"/>
      <c r="AF119" s="97"/>
      <c r="AG119" s="71"/>
      <c r="AH119" s="21"/>
      <c r="AI119" s="21"/>
      <c r="AJ119" s="41"/>
      <c r="AK119" s="128"/>
      <c r="AL119" s="4"/>
      <c r="AM119" s="77"/>
      <c r="AN119" s="121"/>
      <c r="AO119" s="130"/>
      <c r="AP119" s="128"/>
      <c r="AQ119" s="128"/>
      <c r="AR119" s="120"/>
      <c r="AS119" s="4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6"/>
      <c r="BK119" s="34"/>
      <c r="BL119" s="34"/>
      <c r="BM119" s="34"/>
      <c r="BN119" s="37"/>
      <c r="BO119" s="37"/>
      <c r="BP119" s="37"/>
      <c r="BQ119" s="38"/>
      <c r="BR119" s="38"/>
      <c r="BS119" s="38"/>
      <c r="BT119" s="39"/>
      <c r="BU119" s="27"/>
      <c r="BV119" s="27"/>
      <c r="BW119" s="27"/>
      <c r="BX119" s="27"/>
      <c r="BY119" s="27"/>
      <c r="BZ119" s="27"/>
      <c r="CA119" s="27"/>
      <c r="CB119" s="3"/>
      <c r="CC119" s="3"/>
      <c r="CD119" s="23"/>
      <c r="CE119" s="23"/>
      <c r="CF119" s="3"/>
      <c r="CG119" s="37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25:85" ht="15.75">
      <c r="Y120" s="33"/>
      <c r="Z120" s="33"/>
      <c r="AA120" s="40"/>
      <c r="AC120" s="49"/>
      <c r="AD120" s="49"/>
      <c r="AE120" s="57"/>
      <c r="AF120" s="97"/>
      <c r="AG120" s="71"/>
      <c r="AH120" s="21"/>
      <c r="AI120" s="21"/>
      <c r="AJ120" s="41"/>
      <c r="AM120" s="77"/>
      <c r="AN120" s="121"/>
      <c r="AO120" s="130"/>
      <c r="AP120" s="120"/>
      <c r="AQ120" s="119"/>
      <c r="AR120" s="119"/>
      <c r="BJ120" s="36"/>
      <c r="BK120" s="34"/>
      <c r="BL120" s="34"/>
      <c r="BM120" s="34"/>
      <c r="BN120" s="37"/>
      <c r="BO120" s="37"/>
      <c r="BP120" s="37"/>
      <c r="BQ120" s="38"/>
      <c r="BR120" s="38"/>
      <c r="BS120" s="38"/>
      <c r="BT120" s="39"/>
      <c r="BU120" s="27"/>
      <c r="BV120" s="27"/>
      <c r="BW120" s="27"/>
      <c r="BX120" s="27"/>
      <c r="BY120" s="27"/>
      <c r="BZ120" s="27"/>
      <c r="CA120" s="27"/>
      <c r="CG120" s="37"/>
    </row>
    <row r="121" spans="25:85" ht="15.75">
      <c r="Y121" s="33"/>
      <c r="Z121" s="33"/>
      <c r="AA121" s="40"/>
      <c r="AC121" s="49"/>
      <c r="AD121" s="49"/>
      <c r="AE121" s="57"/>
      <c r="AF121" s="57"/>
      <c r="AG121" s="71"/>
      <c r="AH121" s="21"/>
      <c r="AI121" s="21"/>
      <c r="AJ121" s="41"/>
      <c r="AM121" s="77"/>
      <c r="AN121" s="121"/>
      <c r="AO121" s="130"/>
      <c r="AP121" s="120"/>
      <c r="AQ121" s="119"/>
      <c r="AR121" s="119"/>
      <c r="BJ121" s="36"/>
      <c r="BK121" s="34"/>
      <c r="BL121" s="34"/>
      <c r="BM121" s="34"/>
      <c r="BN121" s="37"/>
      <c r="BO121" s="37"/>
      <c r="BP121" s="37"/>
      <c r="BQ121" s="38"/>
      <c r="BR121" s="38"/>
      <c r="BS121" s="38"/>
      <c r="BT121" s="39"/>
      <c r="BU121" s="27"/>
      <c r="BV121" s="27"/>
      <c r="BW121" s="27"/>
      <c r="BX121" s="27"/>
      <c r="BY121" s="27"/>
      <c r="BZ121" s="27"/>
      <c r="CA121" s="27"/>
      <c r="CG121" s="37"/>
    </row>
    <row r="122" spans="25:85" ht="15.75">
      <c r="Y122" s="33"/>
      <c r="Z122" s="33"/>
      <c r="AA122" s="40"/>
      <c r="AC122" s="49"/>
      <c r="AD122" s="49"/>
      <c r="AE122" s="57"/>
      <c r="AF122" s="57"/>
      <c r="AG122" s="71"/>
      <c r="AH122" s="21"/>
      <c r="AI122" s="21"/>
      <c r="AJ122" s="41"/>
      <c r="AM122" s="77"/>
      <c r="AN122" s="121"/>
      <c r="AO122" s="130"/>
      <c r="AP122" s="120"/>
      <c r="AQ122" s="119"/>
      <c r="AR122" s="119"/>
      <c r="BJ122" s="36"/>
      <c r="BK122" s="34"/>
      <c r="BL122" s="34"/>
      <c r="BM122" s="34"/>
      <c r="BN122" s="37"/>
      <c r="BO122" s="37"/>
      <c r="BP122" s="37"/>
      <c r="BQ122" s="38"/>
      <c r="BR122" s="38"/>
      <c r="BS122" s="38"/>
      <c r="BT122" s="39"/>
      <c r="BU122" s="27"/>
      <c r="BV122" s="27"/>
      <c r="BW122" s="27"/>
      <c r="BX122" s="27"/>
      <c r="BY122" s="27"/>
      <c r="BZ122" s="27"/>
      <c r="CA122" s="27"/>
      <c r="CD122" s="23"/>
      <c r="CE122" s="23"/>
      <c r="CG122" s="37"/>
    </row>
    <row r="123" spans="25:85" ht="15.75">
      <c r="Y123" s="33"/>
      <c r="Z123" s="33"/>
      <c r="AA123" s="40"/>
      <c r="AC123" s="49"/>
      <c r="AD123" s="49"/>
      <c r="AE123" s="57"/>
      <c r="AF123" s="57"/>
      <c r="AG123" s="71"/>
      <c r="AH123" s="21"/>
      <c r="AI123" s="21"/>
      <c r="AJ123" s="41"/>
      <c r="AM123" s="77"/>
      <c r="AN123" s="121"/>
      <c r="AO123" s="130"/>
      <c r="AP123" s="120"/>
      <c r="AQ123" s="119"/>
      <c r="AR123" s="119"/>
      <c r="BJ123" s="36"/>
      <c r="BK123" s="34"/>
      <c r="BL123" s="34"/>
      <c r="BM123" s="34"/>
      <c r="BN123" s="37"/>
      <c r="BO123" s="37"/>
      <c r="BP123" s="37"/>
      <c r="BQ123" s="38"/>
      <c r="BR123" s="38"/>
      <c r="BS123" s="38"/>
      <c r="BT123" s="39"/>
      <c r="BU123" s="27"/>
      <c r="BV123" s="27"/>
      <c r="BW123" s="27"/>
      <c r="BX123" s="27"/>
      <c r="BY123" s="27"/>
      <c r="BZ123" s="27"/>
      <c r="CA123" s="27"/>
      <c r="CG123" s="37"/>
    </row>
    <row r="124" spans="25:85" ht="15.75">
      <c r="Y124" s="33"/>
      <c r="Z124" s="33"/>
      <c r="AA124" s="40"/>
      <c r="AC124" s="49"/>
      <c r="AD124" s="49"/>
      <c r="AE124" s="57"/>
      <c r="AF124" s="57"/>
      <c r="AG124" s="71"/>
      <c r="AH124" s="21"/>
      <c r="AI124" s="21"/>
      <c r="AJ124" s="41"/>
      <c r="AM124" s="77"/>
      <c r="AN124" s="121"/>
      <c r="AO124" s="130"/>
      <c r="AP124" s="128"/>
      <c r="AQ124" s="128"/>
      <c r="AR124" s="120"/>
      <c r="BJ124" s="36"/>
      <c r="BK124" s="34"/>
      <c r="BL124" s="34"/>
      <c r="BM124" s="34"/>
      <c r="BN124" s="37"/>
      <c r="BO124" s="37"/>
      <c r="BP124" s="37"/>
      <c r="BQ124" s="38"/>
      <c r="BR124" s="38"/>
      <c r="BS124" s="38"/>
      <c r="BT124" s="39"/>
      <c r="BU124" s="27"/>
      <c r="BV124" s="27"/>
      <c r="BW124" s="27"/>
      <c r="BX124" s="27"/>
      <c r="BY124" s="27"/>
      <c r="BZ124" s="27"/>
      <c r="CA124" s="27"/>
      <c r="CG124" s="37"/>
    </row>
    <row r="125" spans="25:85" ht="15.75">
      <c r="Y125" s="33"/>
      <c r="Z125" s="33"/>
      <c r="AA125" s="40"/>
      <c r="AC125" s="49"/>
      <c r="AD125" s="49"/>
      <c r="AE125" s="57"/>
      <c r="AF125" s="57"/>
      <c r="AG125" s="71"/>
      <c r="AH125" s="21"/>
      <c r="AI125" s="21"/>
      <c r="AJ125" s="41"/>
      <c r="AM125" s="77"/>
      <c r="AN125" s="121"/>
      <c r="AO125" s="130"/>
      <c r="AP125" s="120"/>
      <c r="AQ125" s="119"/>
      <c r="AR125" s="119"/>
      <c r="BJ125" s="36"/>
      <c r="BK125" s="34"/>
      <c r="BL125" s="34"/>
      <c r="BM125" s="34"/>
      <c r="BN125" s="37"/>
      <c r="BO125" s="37"/>
      <c r="BP125" s="37"/>
      <c r="BQ125" s="38"/>
      <c r="BR125" s="38"/>
      <c r="BS125" s="38"/>
      <c r="BT125" s="39"/>
      <c r="BU125" s="27"/>
      <c r="BV125" s="27"/>
      <c r="BW125" s="27"/>
      <c r="BX125" s="27"/>
      <c r="BY125" s="27"/>
      <c r="BZ125" s="27"/>
      <c r="CA125" s="27"/>
      <c r="CD125" s="23"/>
      <c r="CE125" s="23"/>
      <c r="CG125" s="37"/>
    </row>
    <row r="126" spans="25:85" ht="15.75">
      <c r="Y126" s="33"/>
      <c r="Z126" s="33"/>
      <c r="AA126" s="40"/>
      <c r="AC126" s="49"/>
      <c r="AD126" s="49"/>
      <c r="AE126" s="57"/>
      <c r="AF126" s="57"/>
      <c r="AG126" s="71"/>
      <c r="AH126" s="21"/>
      <c r="AI126" s="21"/>
      <c r="AJ126" s="41"/>
      <c r="AM126" s="77"/>
      <c r="AN126" s="121"/>
      <c r="AO126" s="130"/>
      <c r="AP126" s="120"/>
      <c r="AQ126" s="119"/>
      <c r="AR126" s="119"/>
      <c r="BJ126" s="36"/>
      <c r="BK126" s="34"/>
      <c r="BL126" s="34"/>
      <c r="BM126" s="34"/>
      <c r="BN126" s="37"/>
      <c r="BO126" s="37"/>
      <c r="BP126" s="37"/>
      <c r="BQ126" s="38"/>
      <c r="BR126" s="38"/>
      <c r="BS126" s="38"/>
      <c r="BT126" s="39"/>
      <c r="BU126" s="27"/>
      <c r="BV126" s="27"/>
      <c r="BW126" s="27"/>
      <c r="BX126" s="27"/>
      <c r="BY126" s="27"/>
      <c r="BZ126" s="27"/>
      <c r="CA126" s="27"/>
      <c r="CG126" s="37"/>
    </row>
    <row r="127" spans="25:85" ht="15.75">
      <c r="Y127" s="33"/>
      <c r="Z127" s="33"/>
      <c r="AA127" s="40"/>
      <c r="AC127" s="49"/>
      <c r="AD127" s="49"/>
      <c r="AE127" s="57"/>
      <c r="AF127" s="57"/>
      <c r="AG127" s="71"/>
      <c r="AH127" s="21"/>
      <c r="AI127" s="21"/>
      <c r="AJ127" s="41"/>
      <c r="AM127" s="77"/>
      <c r="AN127" s="121"/>
      <c r="AO127" s="130"/>
      <c r="AP127" s="120"/>
      <c r="AQ127" s="119"/>
      <c r="AR127" s="119"/>
      <c r="BJ127" s="36"/>
      <c r="BK127" s="34"/>
      <c r="BL127" s="34"/>
      <c r="BM127" s="34"/>
      <c r="BN127" s="37"/>
      <c r="BO127" s="37"/>
      <c r="BP127" s="37"/>
      <c r="BQ127" s="38"/>
      <c r="BR127" s="38"/>
      <c r="BS127" s="38"/>
      <c r="BT127" s="39"/>
      <c r="BU127" s="27"/>
      <c r="BV127" s="27"/>
      <c r="BW127" s="27"/>
      <c r="BX127" s="27"/>
      <c r="BY127" s="27"/>
      <c r="BZ127" s="27"/>
      <c r="CA127" s="27"/>
      <c r="CG127" s="37"/>
    </row>
    <row r="128" spans="25:85" ht="15.75">
      <c r="Y128" s="33"/>
      <c r="Z128" s="33"/>
      <c r="AA128" s="40"/>
      <c r="AC128" s="49"/>
      <c r="AD128" s="49"/>
      <c r="AE128" s="57"/>
      <c r="AF128" s="57"/>
      <c r="AG128" s="71"/>
      <c r="AH128" s="21"/>
      <c r="AI128" s="21"/>
      <c r="AJ128" s="41"/>
      <c r="AM128" s="77"/>
      <c r="AN128" s="121"/>
      <c r="AO128" s="130"/>
      <c r="AP128" s="120"/>
      <c r="AQ128" s="119"/>
      <c r="AR128" s="119"/>
      <c r="BJ128" s="36"/>
      <c r="BK128" s="34"/>
      <c r="BL128" s="34"/>
      <c r="BM128" s="34"/>
      <c r="BN128" s="37"/>
      <c r="BO128" s="37"/>
      <c r="BP128" s="37"/>
      <c r="BQ128" s="38"/>
      <c r="BR128" s="38"/>
      <c r="BS128" s="38"/>
      <c r="BT128" s="39"/>
      <c r="BU128" s="27"/>
      <c r="BV128" s="27"/>
      <c r="BW128" s="27"/>
      <c r="BX128" s="27"/>
      <c r="BY128" s="27"/>
      <c r="BZ128" s="27"/>
      <c r="CA128" s="27"/>
      <c r="CD128" s="23"/>
      <c r="CE128" s="23"/>
      <c r="CG128" s="37"/>
    </row>
    <row r="129" spans="25:85" ht="15.75">
      <c r="Y129" s="33"/>
      <c r="Z129" s="33"/>
      <c r="AA129" s="40"/>
      <c r="AC129" s="49"/>
      <c r="AD129" s="49"/>
      <c r="AE129" s="57"/>
      <c r="AF129" s="57"/>
      <c r="AG129" s="71"/>
      <c r="AH129" s="21"/>
      <c r="AI129" s="21"/>
      <c r="AJ129" s="41"/>
      <c r="AM129" s="77"/>
      <c r="AN129" s="121"/>
      <c r="AO129" s="130"/>
      <c r="AP129" s="128"/>
      <c r="AQ129" s="128"/>
      <c r="AR129" s="120"/>
      <c r="BJ129" s="36"/>
      <c r="BK129" s="34"/>
      <c r="BL129" s="34"/>
      <c r="BM129" s="34"/>
      <c r="BN129" s="37"/>
      <c r="BO129" s="37"/>
      <c r="BP129" s="37"/>
      <c r="BQ129" s="38"/>
      <c r="BR129" s="38"/>
      <c r="BS129" s="38"/>
      <c r="BT129" s="39"/>
      <c r="BU129" s="27"/>
      <c r="BV129" s="27"/>
      <c r="BW129" s="27"/>
      <c r="BX129" s="27"/>
      <c r="BY129" s="27"/>
      <c r="BZ129" s="27"/>
      <c r="CA129" s="27"/>
      <c r="CG129" s="37"/>
    </row>
    <row r="130" spans="25:85" ht="15.75">
      <c r="Y130" s="33"/>
      <c r="Z130" s="33"/>
      <c r="AA130" s="40"/>
      <c r="AC130" s="49"/>
      <c r="AD130" s="49"/>
      <c r="AE130" s="57"/>
      <c r="AF130" s="57"/>
      <c r="AG130" s="71"/>
      <c r="AH130" s="21"/>
      <c r="AI130" s="21"/>
      <c r="AJ130" s="41"/>
      <c r="AM130" s="77"/>
      <c r="AN130" s="121"/>
      <c r="AO130" s="130"/>
      <c r="AP130" s="120"/>
      <c r="AQ130" s="119"/>
      <c r="AR130" s="119"/>
      <c r="BJ130" s="36"/>
      <c r="BK130" s="34"/>
      <c r="BL130" s="34"/>
      <c r="BM130" s="34"/>
      <c r="BN130" s="37"/>
      <c r="BO130" s="37"/>
      <c r="BP130" s="37"/>
      <c r="BQ130" s="38"/>
      <c r="BR130" s="38"/>
      <c r="BS130" s="38"/>
      <c r="BT130" s="39"/>
      <c r="BU130" s="27"/>
      <c r="BV130" s="27"/>
      <c r="BW130" s="27"/>
      <c r="BX130" s="27"/>
      <c r="BY130" s="27"/>
      <c r="BZ130" s="27"/>
      <c r="CA130" s="27"/>
      <c r="CG130" s="37"/>
    </row>
    <row r="131" spans="25:85" ht="15.75">
      <c r="Y131" s="33"/>
      <c r="Z131" s="33"/>
      <c r="AA131" s="40"/>
      <c r="AC131" s="49"/>
      <c r="AD131" s="49"/>
      <c r="AE131" s="57"/>
      <c r="AF131" s="57"/>
      <c r="AG131" s="71"/>
      <c r="AH131" s="21"/>
      <c r="AI131" s="21"/>
      <c r="AJ131" s="41"/>
      <c r="AM131" s="77"/>
      <c r="AN131" s="121"/>
      <c r="AO131" s="130"/>
      <c r="AP131" s="120"/>
      <c r="AQ131" s="119"/>
      <c r="AR131" s="119"/>
      <c r="BJ131" s="36"/>
      <c r="BK131" s="34"/>
      <c r="BL131" s="34"/>
      <c r="BM131" s="34"/>
      <c r="BN131" s="37"/>
      <c r="BO131" s="37"/>
      <c r="BP131" s="37"/>
      <c r="BQ131" s="38"/>
      <c r="BR131" s="38"/>
      <c r="BS131" s="38"/>
      <c r="BT131" s="39"/>
      <c r="BU131" s="27"/>
      <c r="BV131" s="27"/>
      <c r="BW131" s="27"/>
      <c r="BX131" s="27"/>
      <c r="BY131" s="27"/>
      <c r="BZ131" s="27"/>
      <c r="CA131" s="27"/>
      <c r="CD131" s="23"/>
      <c r="CE131" s="23"/>
      <c r="CG131" s="37"/>
    </row>
    <row r="132" spans="25:85" ht="15.75">
      <c r="Y132" s="33"/>
      <c r="Z132" s="33"/>
      <c r="AA132" s="40"/>
      <c r="AC132" s="49"/>
      <c r="AD132" s="49"/>
      <c r="AE132" s="57"/>
      <c r="AF132" s="57"/>
      <c r="AG132" s="71"/>
      <c r="AH132" s="21"/>
      <c r="AI132" s="21"/>
      <c r="AJ132" s="41"/>
      <c r="AM132" s="77"/>
      <c r="AN132" s="121"/>
      <c r="AO132" s="130"/>
      <c r="AP132" s="120"/>
      <c r="AQ132" s="119"/>
      <c r="AR132" s="119"/>
      <c r="BJ132" s="36"/>
      <c r="BK132" s="34"/>
      <c r="BL132" s="34"/>
      <c r="BM132" s="34"/>
      <c r="BN132" s="37"/>
      <c r="BO132" s="37"/>
      <c r="BP132" s="37"/>
      <c r="BQ132" s="38"/>
      <c r="BR132" s="38"/>
      <c r="BS132" s="38"/>
      <c r="BT132" s="39"/>
      <c r="BU132" s="27"/>
      <c r="BV132" s="27"/>
      <c r="BW132" s="27"/>
      <c r="BX132" s="27"/>
      <c r="BY132" s="27"/>
      <c r="BZ132" s="27"/>
      <c r="CA132" s="27"/>
      <c r="CG132" s="37"/>
    </row>
    <row r="133" spans="25:85" ht="15.75">
      <c r="Y133" s="33"/>
      <c r="Z133" s="33"/>
      <c r="AA133" s="40"/>
      <c r="AC133" s="49"/>
      <c r="AD133" s="49"/>
      <c r="AE133" s="57"/>
      <c r="AF133" s="57"/>
      <c r="AG133" s="71"/>
      <c r="AH133" s="21"/>
      <c r="AI133" s="21"/>
      <c r="AJ133" s="41"/>
      <c r="AM133" s="77"/>
      <c r="AN133" s="121"/>
      <c r="AO133" s="130"/>
      <c r="AP133" s="120"/>
      <c r="AQ133" s="119"/>
      <c r="AR133" s="119"/>
      <c r="BJ133" s="36"/>
      <c r="BK133" s="34"/>
      <c r="BL133" s="34"/>
      <c r="BM133" s="34"/>
      <c r="BN133" s="37"/>
      <c r="BO133" s="37"/>
      <c r="BP133" s="37"/>
      <c r="BQ133" s="38"/>
      <c r="BR133" s="38"/>
      <c r="BS133" s="38"/>
      <c r="BT133" s="39"/>
      <c r="BU133" s="27"/>
      <c r="BV133" s="27"/>
      <c r="BW133" s="27"/>
      <c r="BX133" s="27"/>
      <c r="BY133" s="27"/>
      <c r="BZ133" s="27"/>
      <c r="CA133" s="27"/>
      <c r="CG133" s="37"/>
    </row>
    <row r="134" spans="25:85" ht="15.75">
      <c r="Y134" s="33"/>
      <c r="Z134" s="33"/>
      <c r="AA134" s="40"/>
      <c r="AC134" s="49"/>
      <c r="AD134" s="49"/>
      <c r="AE134" s="57"/>
      <c r="AF134" s="57"/>
      <c r="AG134" s="71"/>
      <c r="AH134" s="21"/>
      <c r="AI134" s="21"/>
      <c r="AJ134" s="41"/>
      <c r="AM134" s="77"/>
      <c r="AN134" s="121"/>
      <c r="AO134" s="130"/>
      <c r="AP134" s="128"/>
      <c r="AQ134" s="128"/>
      <c r="AR134" s="120"/>
      <c r="BJ134" s="36"/>
      <c r="BK134" s="34"/>
      <c r="BL134" s="34"/>
      <c r="BM134" s="34"/>
      <c r="BN134" s="37"/>
      <c r="BO134" s="37"/>
      <c r="BP134" s="37"/>
      <c r="BQ134" s="38"/>
      <c r="BR134" s="38"/>
      <c r="BS134" s="38"/>
      <c r="BT134" s="39"/>
      <c r="BU134" s="27"/>
      <c r="BV134" s="27"/>
      <c r="BW134" s="27"/>
      <c r="BX134" s="27"/>
      <c r="BY134" s="27"/>
      <c r="BZ134" s="27"/>
      <c r="CA134" s="27"/>
      <c r="CD134" s="23"/>
      <c r="CE134" s="23"/>
      <c r="CG134" s="37"/>
    </row>
    <row r="135" spans="25:85" ht="15.75">
      <c r="Y135" s="33"/>
      <c r="Z135" s="33"/>
      <c r="AA135" s="40"/>
      <c r="AC135" s="49"/>
      <c r="AD135" s="49"/>
      <c r="AE135" s="57"/>
      <c r="AF135" s="57"/>
      <c r="AG135" s="71"/>
      <c r="AH135" s="21"/>
      <c r="AI135" s="21"/>
      <c r="AJ135" s="41"/>
      <c r="AM135" s="77"/>
      <c r="AN135" s="121"/>
      <c r="AO135" s="130"/>
      <c r="AP135" s="120"/>
      <c r="AQ135" s="119"/>
      <c r="AR135" s="119"/>
      <c r="BJ135" s="36"/>
      <c r="BK135" s="34"/>
      <c r="BL135" s="34"/>
      <c r="BM135" s="34"/>
      <c r="BN135" s="37"/>
      <c r="BO135" s="37"/>
      <c r="BP135" s="37"/>
      <c r="BQ135" s="38"/>
      <c r="BR135" s="38"/>
      <c r="BS135" s="38"/>
      <c r="BT135" s="39"/>
      <c r="BU135" s="27"/>
      <c r="BV135" s="27"/>
      <c r="BW135" s="27"/>
      <c r="BX135" s="27"/>
      <c r="BY135" s="27"/>
      <c r="BZ135" s="27"/>
      <c r="CA135" s="27"/>
      <c r="CG135" s="37"/>
    </row>
    <row r="136" spans="25:85" ht="15.75">
      <c r="Y136" s="33"/>
      <c r="Z136" s="33"/>
      <c r="AA136" s="40"/>
      <c r="AC136" s="49"/>
      <c r="AD136" s="57"/>
      <c r="AE136" s="57"/>
      <c r="AF136" s="71"/>
      <c r="AG136" s="71"/>
      <c r="AH136" s="21"/>
      <c r="AI136" s="21"/>
      <c r="AJ136" s="41"/>
      <c r="AK136" s="128"/>
      <c r="AM136" s="77"/>
      <c r="AN136" s="121"/>
      <c r="AO136" s="130"/>
      <c r="AP136" s="120"/>
      <c r="AQ136" s="119"/>
      <c r="AR136" s="119"/>
      <c r="BJ136" s="36"/>
      <c r="BK136" s="34"/>
      <c r="BL136" s="34"/>
      <c r="BM136" s="34"/>
      <c r="BN136" s="37"/>
      <c r="BO136" s="37"/>
      <c r="BP136" s="37"/>
      <c r="BQ136" s="38"/>
      <c r="BR136" s="38"/>
      <c r="BS136" s="38"/>
      <c r="BT136" s="39"/>
      <c r="BU136" s="27"/>
      <c r="BV136" s="27"/>
      <c r="BW136" s="27"/>
      <c r="BX136" s="27"/>
      <c r="BY136" s="27"/>
      <c r="BZ136" s="27"/>
      <c r="CA136" s="27"/>
      <c r="CG136" s="37"/>
    </row>
    <row r="137" spans="25:85" ht="15.75">
      <c r="Y137" s="33"/>
      <c r="Z137" s="33"/>
      <c r="AA137" s="40"/>
      <c r="AC137" s="49"/>
      <c r="AD137" s="57"/>
      <c r="AE137" s="57"/>
      <c r="AF137" s="71"/>
      <c r="AG137" s="71"/>
      <c r="AH137" s="21"/>
      <c r="AI137" s="21"/>
      <c r="AJ137" s="41"/>
      <c r="AK137" s="128"/>
      <c r="AM137" s="77"/>
      <c r="AN137" s="121"/>
      <c r="AO137" s="130"/>
      <c r="AP137" s="120"/>
      <c r="AQ137" s="119"/>
      <c r="AR137" s="119"/>
      <c r="BJ137" s="36"/>
      <c r="BK137" s="34"/>
      <c r="BL137" s="34"/>
      <c r="BM137" s="34"/>
      <c r="BN137" s="37"/>
      <c r="BO137" s="37"/>
      <c r="BP137" s="37"/>
      <c r="BQ137" s="38"/>
      <c r="BR137" s="38"/>
      <c r="BS137" s="38"/>
      <c r="BT137" s="39"/>
      <c r="BU137" s="27"/>
      <c r="BV137" s="27"/>
      <c r="BW137" s="27"/>
      <c r="BX137" s="27"/>
      <c r="BY137" s="27"/>
      <c r="BZ137" s="27"/>
      <c r="CA137" s="27"/>
      <c r="CD137" s="23"/>
      <c r="CE137" s="23"/>
      <c r="CG137" s="37"/>
    </row>
    <row r="138" spans="25:85" ht="15.75">
      <c r="Y138" s="33"/>
      <c r="Z138" s="33"/>
      <c r="AA138" s="40"/>
      <c r="AC138" s="49"/>
      <c r="AD138" s="57"/>
      <c r="AE138" s="57"/>
      <c r="AF138" s="71"/>
      <c r="AG138" s="71"/>
      <c r="AH138" s="21"/>
      <c r="AI138" s="21"/>
      <c r="AJ138" s="41"/>
      <c r="AK138" s="128"/>
      <c r="AM138" s="77"/>
      <c r="AN138" s="121"/>
      <c r="AO138" s="130"/>
      <c r="AP138" s="120"/>
      <c r="AQ138" s="119"/>
      <c r="AR138" s="119"/>
      <c r="BJ138" s="36"/>
      <c r="BK138" s="34"/>
      <c r="BL138" s="34"/>
      <c r="BM138" s="34"/>
      <c r="BN138" s="37"/>
      <c r="BO138" s="37"/>
      <c r="BP138" s="37"/>
      <c r="BQ138" s="38"/>
      <c r="BR138" s="38"/>
      <c r="BS138" s="38"/>
      <c r="BT138" s="39"/>
      <c r="BU138" s="27"/>
      <c r="BV138" s="27"/>
      <c r="BW138" s="27"/>
      <c r="BX138" s="27"/>
      <c r="BY138" s="27"/>
      <c r="BZ138" s="27"/>
      <c r="CA138" s="27"/>
      <c r="CG138" s="37"/>
    </row>
    <row r="139" spans="25:85" ht="15.75">
      <c r="Y139" s="33"/>
      <c r="Z139" s="33"/>
      <c r="AA139" s="40"/>
      <c r="AC139" s="49"/>
      <c r="AD139" s="57"/>
      <c r="AE139" s="57"/>
      <c r="AF139" s="71"/>
      <c r="AG139" s="71"/>
      <c r="AH139" s="21"/>
      <c r="AI139" s="21"/>
      <c r="AJ139" s="41"/>
      <c r="AK139" s="128"/>
      <c r="AM139" s="77"/>
      <c r="AN139" s="121"/>
      <c r="AO139" s="130"/>
      <c r="AP139" s="128"/>
      <c r="AQ139" s="128"/>
      <c r="AR139" s="120"/>
      <c r="BJ139" s="36"/>
      <c r="BK139" s="34"/>
      <c r="BL139" s="34"/>
      <c r="BM139" s="34"/>
      <c r="BN139" s="37"/>
      <c r="BO139" s="37"/>
      <c r="BP139" s="37"/>
      <c r="BQ139" s="38"/>
      <c r="BR139" s="38"/>
      <c r="BS139" s="38"/>
      <c r="BT139" s="39"/>
      <c r="BU139" s="27"/>
      <c r="BV139" s="27"/>
      <c r="BW139" s="27"/>
      <c r="BX139" s="27"/>
      <c r="BY139" s="27"/>
      <c r="BZ139" s="27"/>
      <c r="CA139" s="27"/>
      <c r="CG139" s="37"/>
    </row>
    <row r="140" spans="25:85" ht="15.75">
      <c r="Y140" s="33"/>
      <c r="Z140" s="33"/>
      <c r="AA140" s="40"/>
      <c r="AC140" s="49"/>
      <c r="AD140" s="57"/>
      <c r="AE140" s="57"/>
      <c r="AF140" s="71"/>
      <c r="AG140" s="71"/>
      <c r="AH140" s="21"/>
      <c r="AI140" s="21"/>
      <c r="AJ140" s="41"/>
      <c r="AK140" s="128"/>
      <c r="AM140" s="77"/>
      <c r="AN140" s="121"/>
      <c r="AO140" s="130"/>
      <c r="AP140" s="120"/>
      <c r="AQ140" s="119"/>
      <c r="AR140" s="119"/>
      <c r="BJ140" s="36"/>
      <c r="BK140" s="34"/>
      <c r="BL140" s="34"/>
      <c r="BM140" s="34"/>
      <c r="BN140" s="37"/>
      <c r="BO140" s="37"/>
      <c r="BP140" s="37"/>
      <c r="BQ140" s="38"/>
      <c r="BR140" s="38"/>
      <c r="BS140" s="38"/>
      <c r="BT140" s="39"/>
      <c r="BU140" s="27"/>
      <c r="BV140" s="27"/>
      <c r="BW140" s="27"/>
      <c r="BX140" s="27"/>
      <c r="BY140" s="27"/>
      <c r="BZ140" s="27"/>
      <c r="CA140" s="27"/>
      <c r="CD140" s="23"/>
      <c r="CE140" s="23"/>
      <c r="CG140" s="37"/>
    </row>
    <row r="141" spans="25:85" ht="15.75">
      <c r="Y141" s="33"/>
      <c r="Z141" s="33"/>
      <c r="AA141" s="40"/>
      <c r="AC141" s="49"/>
      <c r="AD141" s="57"/>
      <c r="AE141" s="57"/>
      <c r="AF141" s="71"/>
      <c r="AG141" s="71"/>
      <c r="AH141" s="21"/>
      <c r="AI141" s="21"/>
      <c r="AJ141" s="41"/>
      <c r="AK141" s="128"/>
      <c r="AM141" s="77"/>
      <c r="AN141" s="121"/>
      <c r="AO141" s="130"/>
      <c r="AP141" s="120"/>
      <c r="AQ141" s="119"/>
      <c r="AR141" s="119"/>
      <c r="BJ141" s="36"/>
      <c r="BK141" s="34"/>
      <c r="BL141" s="34"/>
      <c r="BM141" s="34"/>
      <c r="BN141" s="37"/>
      <c r="BO141" s="37"/>
      <c r="BP141" s="37"/>
      <c r="BQ141" s="38"/>
      <c r="BR141" s="38"/>
      <c r="BS141" s="38"/>
      <c r="BT141" s="39"/>
      <c r="BU141" s="27"/>
      <c r="BV141" s="27"/>
      <c r="BW141" s="27"/>
      <c r="BX141" s="27"/>
      <c r="BY141" s="27"/>
      <c r="BZ141" s="27"/>
      <c r="CA141" s="27"/>
      <c r="CG141" s="37"/>
    </row>
    <row r="142" spans="25:85" ht="15.75">
      <c r="Y142" s="33"/>
      <c r="Z142" s="33"/>
      <c r="AA142" s="40"/>
      <c r="AC142" s="49"/>
      <c r="AD142" s="57"/>
      <c r="AE142" s="57"/>
      <c r="AF142" s="71"/>
      <c r="AG142" s="71"/>
      <c r="AH142" s="21"/>
      <c r="AI142" s="21"/>
      <c r="AJ142" s="41"/>
      <c r="AK142" s="128"/>
      <c r="AM142" s="77"/>
      <c r="AN142" s="121"/>
      <c r="AO142" s="130"/>
      <c r="AP142" s="120"/>
      <c r="AQ142" s="119"/>
      <c r="AR142" s="119"/>
      <c r="BJ142" s="36"/>
      <c r="BK142" s="34"/>
      <c r="BL142" s="34"/>
      <c r="BM142" s="34"/>
      <c r="BN142" s="37"/>
      <c r="BO142" s="37"/>
      <c r="BP142" s="37"/>
      <c r="BQ142" s="38"/>
      <c r="BR142" s="38"/>
      <c r="BS142" s="38"/>
      <c r="BT142" s="39"/>
      <c r="BU142" s="27"/>
      <c r="BV142" s="27"/>
      <c r="BW142" s="27"/>
      <c r="BX142" s="27"/>
      <c r="BY142" s="27"/>
      <c r="BZ142" s="27"/>
      <c r="CA142" s="27"/>
      <c r="CG142" s="37"/>
    </row>
    <row r="143" spans="25:85" ht="15.75">
      <c r="Y143" s="33"/>
      <c r="Z143" s="33"/>
      <c r="AA143" s="40"/>
      <c r="AC143" s="49"/>
      <c r="AD143" s="57"/>
      <c r="AE143" s="57"/>
      <c r="AF143" s="71"/>
      <c r="AG143" s="71"/>
      <c r="AH143" s="21"/>
      <c r="AI143" s="21"/>
      <c r="AJ143" s="41"/>
      <c r="AK143" s="128"/>
      <c r="AM143" s="77"/>
      <c r="AN143" s="121"/>
      <c r="AO143" s="130"/>
      <c r="AP143" s="120"/>
      <c r="AQ143" s="119"/>
      <c r="AR143" s="119"/>
      <c r="BJ143" s="36"/>
      <c r="BK143" s="34"/>
      <c r="BL143" s="34"/>
      <c r="BM143" s="34"/>
      <c r="BN143" s="37"/>
      <c r="BO143" s="37"/>
      <c r="BP143" s="37"/>
      <c r="BQ143" s="38"/>
      <c r="BR143" s="38"/>
      <c r="BS143" s="38"/>
      <c r="BT143" s="39"/>
      <c r="BU143" s="27"/>
      <c r="BV143" s="27"/>
      <c r="BW143" s="27"/>
      <c r="BX143" s="27"/>
      <c r="BY143" s="27"/>
      <c r="BZ143" s="27"/>
      <c r="CA143" s="27"/>
      <c r="CD143" s="23"/>
      <c r="CE143" s="23"/>
      <c r="CG143" s="37"/>
    </row>
    <row r="144" spans="25:85" ht="15.75">
      <c r="Y144" s="33"/>
      <c r="Z144" s="33"/>
      <c r="AA144" s="40"/>
      <c r="AC144" s="49"/>
      <c r="AD144" s="57"/>
      <c r="AE144" s="57"/>
      <c r="AF144" s="71"/>
      <c r="AG144" s="71"/>
      <c r="AH144" s="21"/>
      <c r="AI144" s="21"/>
      <c r="AJ144" s="41"/>
      <c r="AK144" s="128"/>
      <c r="AM144" s="77"/>
      <c r="AN144" s="121"/>
      <c r="AO144" s="130"/>
      <c r="AP144" s="128"/>
      <c r="AQ144" s="128"/>
      <c r="AR144" s="120"/>
      <c r="BJ144" s="36"/>
      <c r="BK144" s="34"/>
      <c r="BL144" s="34"/>
      <c r="BM144" s="34"/>
      <c r="BN144" s="37"/>
      <c r="BO144" s="37"/>
      <c r="BP144" s="37"/>
      <c r="BQ144" s="38"/>
      <c r="BR144" s="38"/>
      <c r="BS144" s="38"/>
      <c r="BT144" s="39"/>
      <c r="BU144" s="27"/>
      <c r="BV144" s="27"/>
      <c r="BW144" s="27"/>
      <c r="BX144" s="27"/>
      <c r="BY144" s="27"/>
      <c r="BZ144" s="27"/>
      <c r="CA144" s="27"/>
      <c r="CG144" s="37"/>
    </row>
    <row r="145" spans="25:85" ht="15.75">
      <c r="Y145" s="33"/>
      <c r="Z145" s="33"/>
      <c r="AA145" s="40"/>
      <c r="AC145" s="49"/>
      <c r="AD145" s="57"/>
      <c r="AE145" s="57"/>
      <c r="AF145" s="71"/>
      <c r="AG145" s="71"/>
      <c r="AH145" s="21"/>
      <c r="AI145" s="21"/>
      <c r="AJ145" s="41"/>
      <c r="AK145" s="128"/>
      <c r="AM145" s="77"/>
      <c r="AN145" s="121"/>
      <c r="AO145" s="130"/>
      <c r="AP145" s="120"/>
      <c r="AQ145" s="119"/>
      <c r="AR145" s="119"/>
      <c r="BJ145" s="36"/>
      <c r="BK145" s="34"/>
      <c r="BL145" s="34"/>
      <c r="BM145" s="34"/>
      <c r="BN145" s="37"/>
      <c r="BO145" s="37"/>
      <c r="BP145" s="37"/>
      <c r="BQ145" s="38"/>
      <c r="BR145" s="38"/>
      <c r="BS145" s="38"/>
      <c r="BT145" s="39"/>
      <c r="BU145" s="27"/>
      <c r="BV145" s="27"/>
      <c r="BW145" s="27"/>
      <c r="BX145" s="27"/>
      <c r="BY145" s="27"/>
      <c r="BZ145" s="27"/>
      <c r="CA145" s="27"/>
      <c r="CG145" s="37"/>
    </row>
    <row r="146" spans="25:85" ht="15.75">
      <c r="Y146" s="33"/>
      <c r="Z146" s="33"/>
      <c r="AA146" s="40"/>
      <c r="AC146" s="49"/>
      <c r="AD146" s="57"/>
      <c r="AE146" s="57"/>
      <c r="AF146" s="71"/>
      <c r="AG146" s="71"/>
      <c r="AH146" s="21"/>
      <c r="AI146" s="21"/>
      <c r="AJ146" s="41"/>
      <c r="AK146" s="128"/>
      <c r="AM146" s="77"/>
      <c r="AN146" s="121"/>
      <c r="AO146" s="130"/>
      <c r="AP146" s="120"/>
      <c r="AQ146" s="119"/>
      <c r="AR146" s="119"/>
      <c r="BJ146" s="36"/>
      <c r="BK146" s="34"/>
      <c r="BL146" s="34"/>
      <c r="BM146" s="34"/>
      <c r="BN146" s="37"/>
      <c r="BO146" s="37"/>
      <c r="BP146" s="37"/>
      <c r="BQ146" s="38"/>
      <c r="BR146" s="38"/>
      <c r="BS146" s="38"/>
      <c r="BT146" s="39"/>
      <c r="BU146" s="27"/>
      <c r="BV146" s="27"/>
      <c r="BW146" s="27"/>
      <c r="BX146" s="27"/>
      <c r="BY146" s="27"/>
      <c r="BZ146" s="27"/>
      <c r="CA146" s="27"/>
      <c r="CD146" s="23"/>
      <c r="CE146" s="23"/>
      <c r="CG146" s="37"/>
    </row>
    <row r="147" spans="25:85" ht="15.75">
      <c r="Y147" s="33"/>
      <c r="Z147" s="33"/>
      <c r="AA147" s="40"/>
      <c r="AC147" s="49"/>
      <c r="AD147" s="57"/>
      <c r="AE147" s="57"/>
      <c r="AF147" s="71"/>
      <c r="AG147" s="71"/>
      <c r="AH147" s="21"/>
      <c r="AI147" s="21"/>
      <c r="AJ147" s="41"/>
      <c r="AK147" s="128"/>
      <c r="AM147" s="77"/>
      <c r="AN147" s="121"/>
      <c r="AO147" s="130"/>
      <c r="AP147" s="120"/>
      <c r="AQ147" s="119"/>
      <c r="AR147" s="119"/>
      <c r="BJ147" s="36"/>
      <c r="BK147" s="34"/>
      <c r="BL147" s="34"/>
      <c r="BM147" s="34"/>
      <c r="BN147" s="37"/>
      <c r="BO147" s="37"/>
      <c r="BP147" s="37"/>
      <c r="BQ147" s="38"/>
      <c r="BR147" s="38"/>
      <c r="BS147" s="38"/>
      <c r="BT147" s="39"/>
      <c r="BU147" s="27"/>
      <c r="BV147" s="27"/>
      <c r="BW147" s="27"/>
      <c r="BX147" s="27"/>
      <c r="BY147" s="27"/>
      <c r="BZ147" s="27"/>
      <c r="CA147" s="27"/>
      <c r="CG147" s="37"/>
    </row>
    <row r="148" spans="25:85" ht="15.75">
      <c r="Y148" s="33"/>
      <c r="Z148" s="33"/>
      <c r="AA148" s="40"/>
      <c r="AC148" s="49"/>
      <c r="AD148" s="57"/>
      <c r="AE148" s="57"/>
      <c r="AF148" s="71"/>
      <c r="AG148" s="71"/>
      <c r="AH148" s="21"/>
      <c r="AI148" s="21"/>
      <c r="AJ148" s="41"/>
      <c r="AK148" s="128"/>
      <c r="AM148" s="77"/>
      <c r="AN148" s="121"/>
      <c r="AO148" s="130"/>
      <c r="AP148" s="120"/>
      <c r="AQ148" s="119"/>
      <c r="AR148" s="119"/>
      <c r="BJ148" s="36"/>
      <c r="BK148" s="34"/>
      <c r="BL148" s="34"/>
      <c r="BM148" s="34"/>
      <c r="BN148" s="37"/>
      <c r="BO148" s="37"/>
      <c r="BP148" s="37"/>
      <c r="BQ148" s="38"/>
      <c r="BR148" s="38"/>
      <c r="BS148" s="38"/>
      <c r="BT148" s="39"/>
      <c r="BU148" s="27"/>
      <c r="BV148" s="27"/>
      <c r="BW148" s="27"/>
      <c r="BX148" s="27"/>
      <c r="BY148" s="27"/>
      <c r="BZ148" s="27"/>
      <c r="CA148" s="27"/>
      <c r="CG148" s="37"/>
    </row>
    <row r="149" spans="25:85" ht="15.75">
      <c r="Y149" s="33"/>
      <c r="Z149" s="33"/>
      <c r="AA149" s="40"/>
      <c r="AC149" s="49"/>
      <c r="AD149" s="57"/>
      <c r="AE149" s="57"/>
      <c r="AF149" s="71"/>
      <c r="AG149" s="71"/>
      <c r="AH149" s="21"/>
      <c r="AI149" s="21"/>
      <c r="AJ149" s="41"/>
      <c r="AK149" s="128"/>
      <c r="AM149" s="77"/>
      <c r="AN149" s="121"/>
      <c r="AO149" s="130"/>
      <c r="AP149" s="128"/>
      <c r="AQ149" s="128"/>
      <c r="AR149" s="120"/>
      <c r="BJ149" s="36"/>
      <c r="BK149" s="34"/>
      <c r="BL149" s="34"/>
      <c r="BM149" s="34"/>
      <c r="BN149" s="37"/>
      <c r="BO149" s="37"/>
      <c r="BP149" s="37"/>
      <c r="BQ149" s="38"/>
      <c r="BR149" s="38"/>
      <c r="BS149" s="38"/>
      <c r="BT149" s="39"/>
      <c r="BU149" s="27"/>
      <c r="BV149" s="27"/>
      <c r="BW149" s="27"/>
      <c r="BX149" s="27"/>
      <c r="BY149" s="27"/>
      <c r="BZ149" s="27"/>
      <c r="CA149" s="27"/>
      <c r="CD149" s="23"/>
      <c r="CE149" s="23"/>
      <c r="CG149" s="37"/>
    </row>
    <row r="150" spans="25:85" ht="15.75">
      <c r="Y150" s="33"/>
      <c r="Z150" s="33"/>
      <c r="AA150" s="40"/>
      <c r="AC150" s="49"/>
      <c r="AD150" s="57"/>
      <c r="AE150" s="57"/>
      <c r="AF150" s="71"/>
      <c r="AG150" s="71"/>
      <c r="AH150" s="21"/>
      <c r="AI150" s="21"/>
      <c r="AJ150" s="41"/>
      <c r="AK150" s="128"/>
      <c r="AM150" s="77"/>
      <c r="AN150" s="121"/>
      <c r="AO150" s="130"/>
      <c r="AP150" s="120"/>
      <c r="AQ150" s="119"/>
      <c r="AR150" s="119"/>
      <c r="BJ150" s="36"/>
      <c r="BK150" s="34"/>
      <c r="BL150" s="34"/>
      <c r="BM150" s="34"/>
      <c r="BN150" s="37"/>
      <c r="BO150" s="37"/>
      <c r="BP150" s="37"/>
      <c r="BQ150" s="38"/>
      <c r="BR150" s="38"/>
      <c r="BS150" s="38"/>
      <c r="BT150" s="39"/>
      <c r="BU150" s="27"/>
      <c r="BV150" s="27"/>
      <c r="BW150" s="27"/>
      <c r="BX150" s="27"/>
      <c r="BY150" s="27"/>
      <c r="BZ150" s="27"/>
      <c r="CA150" s="27"/>
      <c r="CG150" s="37"/>
    </row>
    <row r="151" spans="25:85" ht="15.75">
      <c r="Y151" s="33"/>
      <c r="Z151" s="33"/>
      <c r="AA151" s="40"/>
      <c r="AC151" s="49"/>
      <c r="AD151" s="57"/>
      <c r="AE151" s="57"/>
      <c r="AF151" s="71"/>
      <c r="AG151" s="71"/>
      <c r="AH151" s="21"/>
      <c r="AI151" s="21"/>
      <c r="AJ151" s="41"/>
      <c r="AK151" s="128"/>
      <c r="AM151" s="77"/>
      <c r="AN151" s="121"/>
      <c r="AO151" s="130"/>
      <c r="AP151" s="120"/>
      <c r="AQ151" s="119"/>
      <c r="AR151" s="119"/>
      <c r="BJ151" s="36"/>
      <c r="BK151" s="34"/>
      <c r="BL151" s="34"/>
      <c r="BM151" s="34"/>
      <c r="BN151" s="37"/>
      <c r="BO151" s="37"/>
      <c r="BP151" s="37"/>
      <c r="BQ151" s="38"/>
      <c r="BR151" s="38"/>
      <c r="BS151" s="38"/>
      <c r="BT151" s="39"/>
      <c r="BU151" s="27"/>
      <c r="BV151" s="27"/>
      <c r="BW151" s="27"/>
      <c r="BX151" s="27"/>
      <c r="BY151" s="27"/>
      <c r="BZ151" s="27"/>
      <c r="CA151" s="27"/>
      <c r="CG151" s="37"/>
    </row>
    <row r="152" spans="25:85" ht="15.75">
      <c r="Y152" s="33"/>
      <c r="Z152" s="33"/>
      <c r="AA152" s="40"/>
      <c r="AC152" s="49"/>
      <c r="AD152" s="57"/>
      <c r="AE152" s="57"/>
      <c r="AF152" s="71"/>
      <c r="AG152" s="71"/>
      <c r="AH152" s="21"/>
      <c r="AI152" s="21"/>
      <c r="AJ152" s="41"/>
      <c r="AK152" s="128"/>
      <c r="AM152" s="77"/>
      <c r="AN152" s="121"/>
      <c r="AO152" s="130"/>
      <c r="AP152" s="120"/>
      <c r="AQ152" s="119"/>
      <c r="AR152" s="119"/>
      <c r="BJ152" s="36"/>
      <c r="BK152" s="34"/>
      <c r="BL152" s="34"/>
      <c r="BM152" s="34"/>
      <c r="BN152" s="37"/>
      <c r="BO152" s="37"/>
      <c r="BP152" s="37"/>
      <c r="BQ152" s="38"/>
      <c r="BR152" s="38"/>
      <c r="BS152" s="38"/>
      <c r="BT152" s="39"/>
      <c r="BU152" s="27"/>
      <c r="BV152" s="27"/>
      <c r="BW152" s="27"/>
      <c r="BX152" s="27"/>
      <c r="BY152" s="27"/>
      <c r="BZ152" s="27"/>
      <c r="CA152" s="27"/>
      <c r="CD152" s="23"/>
      <c r="CE152" s="23"/>
      <c r="CG152" s="37"/>
    </row>
    <row r="153" spans="25:85" ht="15.75">
      <c r="Y153" s="33"/>
      <c r="Z153" s="33"/>
      <c r="AA153" s="40"/>
      <c r="AC153" s="49"/>
      <c r="AD153" s="57"/>
      <c r="AE153" s="57"/>
      <c r="AF153" s="71"/>
      <c r="AG153" s="71"/>
      <c r="AH153" s="21"/>
      <c r="AI153" s="21"/>
      <c r="AJ153" s="41"/>
      <c r="AK153" s="128"/>
      <c r="AM153" s="77"/>
      <c r="AN153" s="121"/>
      <c r="AO153" s="130"/>
      <c r="AP153" s="120"/>
      <c r="AQ153" s="119"/>
      <c r="AR153" s="119"/>
      <c r="BJ153" s="36"/>
      <c r="BK153" s="34"/>
      <c r="BL153" s="34"/>
      <c r="BM153" s="34"/>
      <c r="BN153" s="37"/>
      <c r="BO153" s="37"/>
      <c r="BP153" s="37"/>
      <c r="BQ153" s="38"/>
      <c r="BR153" s="38"/>
      <c r="BS153" s="38"/>
      <c r="BT153" s="39"/>
      <c r="BU153" s="27"/>
      <c r="BV153" s="27"/>
      <c r="BW153" s="27"/>
      <c r="BX153" s="27"/>
      <c r="BY153" s="27"/>
      <c r="BZ153" s="27"/>
      <c r="CA153" s="27"/>
      <c r="CG153" s="37"/>
    </row>
    <row r="154" spans="25:85" ht="15.75">
      <c r="Y154" s="33"/>
      <c r="Z154" s="33"/>
      <c r="AA154" s="40"/>
      <c r="AC154" s="49"/>
      <c r="AD154" s="57"/>
      <c r="AE154" s="57"/>
      <c r="AF154" s="71"/>
      <c r="AG154" s="71"/>
      <c r="AH154" s="21"/>
      <c r="AI154" s="21"/>
      <c r="AJ154" s="41"/>
      <c r="AK154" s="128"/>
      <c r="AM154" s="77"/>
      <c r="AN154" s="121"/>
      <c r="AO154" s="130"/>
      <c r="AP154" s="128"/>
      <c r="AQ154" s="128"/>
      <c r="AR154" s="120"/>
      <c r="BJ154" s="36"/>
      <c r="BK154" s="34"/>
      <c r="BL154" s="34"/>
      <c r="BM154" s="34"/>
      <c r="BN154" s="37"/>
      <c r="BO154" s="37"/>
      <c r="BP154" s="37"/>
      <c r="BQ154" s="38"/>
      <c r="BR154" s="38"/>
      <c r="BS154" s="38"/>
      <c r="BT154" s="39"/>
      <c r="BU154" s="27"/>
      <c r="BV154" s="27"/>
      <c r="BW154" s="27"/>
      <c r="BX154" s="27"/>
      <c r="BY154" s="27"/>
      <c r="BZ154" s="27"/>
      <c r="CA154" s="27"/>
      <c r="CG154" s="37"/>
    </row>
    <row r="155" spans="25:85" ht="15.75">
      <c r="Y155" s="33"/>
      <c r="Z155" s="33"/>
      <c r="AA155" s="40"/>
      <c r="AC155" s="49"/>
      <c r="AD155" s="57"/>
      <c r="AE155" s="57"/>
      <c r="AF155" s="71"/>
      <c r="AG155" s="71"/>
      <c r="AH155" s="21"/>
      <c r="AI155" s="21"/>
      <c r="AJ155" s="41"/>
      <c r="AK155" s="128"/>
      <c r="AM155" s="77"/>
      <c r="AN155" s="121"/>
      <c r="AO155" s="130"/>
      <c r="AP155" s="120"/>
      <c r="AQ155" s="119"/>
      <c r="AR155" s="119"/>
      <c r="BJ155" s="36"/>
      <c r="BK155" s="34"/>
      <c r="BL155" s="34"/>
      <c r="BM155" s="34"/>
      <c r="BN155" s="37"/>
      <c r="BO155" s="37"/>
      <c r="BP155" s="37"/>
      <c r="BQ155" s="38"/>
      <c r="BR155" s="38"/>
      <c r="BS155" s="38"/>
      <c r="BT155" s="39"/>
      <c r="BU155" s="27"/>
      <c r="BV155" s="27"/>
      <c r="BW155" s="27"/>
      <c r="BX155" s="27"/>
      <c r="BY155" s="27"/>
      <c r="BZ155" s="27"/>
      <c r="CA155" s="27"/>
      <c r="CD155" s="23"/>
      <c r="CE155" s="23"/>
      <c r="CG155" s="37"/>
    </row>
    <row r="156" spans="25:85" ht="15.75">
      <c r="Y156" s="33"/>
      <c r="Z156" s="33"/>
      <c r="AA156" s="40"/>
      <c r="AC156" s="49"/>
      <c r="AD156" s="57"/>
      <c r="AE156" s="57"/>
      <c r="AF156" s="71"/>
      <c r="AG156" s="71"/>
      <c r="AH156" s="21"/>
      <c r="AI156" s="21"/>
      <c r="AJ156" s="41"/>
      <c r="AK156" s="128"/>
      <c r="AM156" s="77"/>
      <c r="AN156" s="121"/>
      <c r="AO156" s="130"/>
      <c r="AP156" s="120"/>
      <c r="AQ156" s="119"/>
      <c r="AR156" s="119"/>
      <c r="BJ156" s="36"/>
      <c r="BK156" s="34"/>
      <c r="BL156" s="34"/>
      <c r="BM156" s="34"/>
      <c r="BN156" s="37"/>
      <c r="BO156" s="37"/>
      <c r="BP156" s="37"/>
      <c r="BQ156" s="38"/>
      <c r="BR156" s="38"/>
      <c r="BS156" s="38"/>
      <c r="BT156" s="39"/>
      <c r="BU156" s="27"/>
      <c r="BV156" s="27"/>
      <c r="BW156" s="27"/>
      <c r="BX156" s="27"/>
      <c r="BY156" s="27"/>
      <c r="BZ156" s="27"/>
      <c r="CA156" s="27"/>
      <c r="CG156" s="37"/>
    </row>
    <row r="157" spans="25:85" ht="15.75">
      <c r="Y157" s="33"/>
      <c r="Z157" s="33"/>
      <c r="AA157" s="40"/>
      <c r="AC157" s="49"/>
      <c r="AD157" s="57"/>
      <c r="AE157" s="57"/>
      <c r="AF157" s="71"/>
      <c r="AG157" s="71"/>
      <c r="AH157" s="21"/>
      <c r="AI157" s="21"/>
      <c r="AJ157" s="41"/>
      <c r="AK157" s="128"/>
      <c r="AM157" s="77"/>
      <c r="AN157" s="121"/>
      <c r="AO157" s="130"/>
      <c r="AP157" s="120"/>
      <c r="AQ157" s="119"/>
      <c r="AR157" s="119"/>
      <c r="BJ157" s="36"/>
      <c r="BK157" s="34"/>
      <c r="BL157" s="34"/>
      <c r="BM157" s="34"/>
      <c r="BN157" s="37"/>
      <c r="BO157" s="37"/>
      <c r="BP157" s="37"/>
      <c r="BQ157" s="38"/>
      <c r="BR157" s="38"/>
      <c r="BS157" s="38"/>
      <c r="BT157" s="39"/>
      <c r="BU157" s="27"/>
      <c r="BV157" s="27"/>
      <c r="BW157" s="27"/>
      <c r="BX157" s="27"/>
      <c r="BY157" s="27"/>
      <c r="BZ157" s="27"/>
      <c r="CA157" s="27"/>
      <c r="CG157" s="37"/>
    </row>
    <row r="158" spans="25:85" ht="15.75">
      <c r="Y158" s="33"/>
      <c r="Z158" s="33"/>
      <c r="AA158" s="40"/>
      <c r="AC158" s="49"/>
      <c r="AD158" s="57"/>
      <c r="AE158" s="57"/>
      <c r="AF158" s="71"/>
      <c r="AG158" s="71"/>
      <c r="AH158" s="21"/>
      <c r="AI158" s="21"/>
      <c r="AJ158" s="41"/>
      <c r="AK158" s="128"/>
      <c r="AM158" s="77"/>
      <c r="AN158" s="121"/>
      <c r="AO158" s="130"/>
      <c r="AP158" s="120"/>
      <c r="AQ158" s="119"/>
      <c r="AR158" s="119"/>
      <c r="BJ158" s="36"/>
      <c r="BK158" s="34"/>
      <c r="BL158" s="34"/>
      <c r="BM158" s="34"/>
      <c r="BN158" s="37"/>
      <c r="BO158" s="37"/>
      <c r="BP158" s="37"/>
      <c r="BQ158" s="38"/>
      <c r="BR158" s="38"/>
      <c r="BS158" s="38"/>
      <c r="BT158" s="39"/>
      <c r="BU158" s="27"/>
      <c r="BV158" s="27"/>
      <c r="BW158" s="27"/>
      <c r="BX158" s="27"/>
      <c r="BY158" s="27"/>
      <c r="BZ158" s="27"/>
      <c r="CA158" s="27"/>
      <c r="CD158" s="23"/>
      <c r="CE158" s="23"/>
      <c r="CG158" s="37"/>
    </row>
    <row r="159" spans="25:85" ht="15.75">
      <c r="Y159" s="33"/>
      <c r="Z159" s="33"/>
      <c r="AA159" s="40"/>
      <c r="AC159" s="49"/>
      <c r="AD159" s="57"/>
      <c r="AE159" s="57"/>
      <c r="AF159" s="71"/>
      <c r="AG159" s="71"/>
      <c r="AH159" s="21"/>
      <c r="AI159" s="21"/>
      <c r="AJ159" s="41"/>
      <c r="AK159" s="128"/>
      <c r="AM159" s="77"/>
      <c r="AN159" s="121"/>
      <c r="AO159" s="130"/>
      <c r="AP159" s="128"/>
      <c r="AQ159" s="128"/>
      <c r="AR159" s="120"/>
      <c r="BJ159" s="36"/>
      <c r="BK159" s="34"/>
      <c r="BL159" s="34"/>
      <c r="BM159" s="34"/>
      <c r="BN159" s="37"/>
      <c r="BO159" s="37"/>
      <c r="BP159" s="37"/>
      <c r="BQ159" s="38"/>
      <c r="BR159" s="38"/>
      <c r="BS159" s="38"/>
      <c r="BT159" s="39"/>
      <c r="BU159" s="27"/>
      <c r="BV159" s="27"/>
      <c r="BW159" s="27"/>
      <c r="BX159" s="27"/>
      <c r="BY159" s="27"/>
      <c r="BZ159" s="27"/>
      <c r="CA159" s="27"/>
      <c r="CG159" s="37"/>
    </row>
    <row r="160" spans="25:85" ht="15.75">
      <c r="Y160" s="33"/>
      <c r="Z160" s="33"/>
      <c r="AA160" s="40"/>
      <c r="AC160" s="49"/>
      <c r="AD160" s="57"/>
      <c r="AE160" s="57"/>
      <c r="AF160" s="71"/>
      <c r="AG160" s="71"/>
      <c r="AH160" s="21"/>
      <c r="AI160" s="21"/>
      <c r="AJ160" s="41"/>
      <c r="AK160" s="128"/>
      <c r="AM160" s="77"/>
      <c r="AN160" s="121"/>
      <c r="AO160" s="130"/>
      <c r="AP160" s="120"/>
      <c r="AQ160" s="119"/>
      <c r="AR160" s="119"/>
      <c r="BJ160" s="36"/>
      <c r="BK160" s="34"/>
      <c r="BL160" s="34"/>
      <c r="BM160" s="34"/>
      <c r="BN160" s="37"/>
      <c r="BO160" s="37"/>
      <c r="BP160" s="37"/>
      <c r="BQ160" s="38"/>
      <c r="BR160" s="38"/>
      <c r="BS160" s="38"/>
      <c r="BT160" s="39"/>
      <c r="BU160" s="27"/>
      <c r="BV160" s="27"/>
      <c r="BW160" s="27"/>
      <c r="BX160" s="27"/>
      <c r="BY160" s="27"/>
      <c r="BZ160" s="27"/>
      <c r="CA160" s="27"/>
      <c r="CG160" s="37"/>
    </row>
    <row r="161" spans="25:85" ht="15.75">
      <c r="Y161" s="33"/>
      <c r="Z161" s="33"/>
      <c r="AA161" s="40"/>
      <c r="AC161" s="49"/>
      <c r="AD161" s="57"/>
      <c r="AE161" s="57"/>
      <c r="AF161" s="71"/>
      <c r="AG161" s="71"/>
      <c r="AH161" s="21"/>
      <c r="AI161" s="21"/>
      <c r="AJ161" s="41"/>
      <c r="AK161" s="128"/>
      <c r="AM161" s="77"/>
      <c r="AN161" s="121"/>
      <c r="AO161" s="130"/>
      <c r="AP161" s="120"/>
      <c r="AQ161" s="119"/>
      <c r="AR161" s="119"/>
      <c r="BJ161" s="36"/>
      <c r="BK161" s="34"/>
      <c r="BL161" s="34"/>
      <c r="BM161" s="34"/>
      <c r="BN161" s="37"/>
      <c r="BO161" s="37"/>
      <c r="BP161" s="37"/>
      <c r="BQ161" s="38"/>
      <c r="BR161" s="38"/>
      <c r="BS161" s="38"/>
      <c r="BT161" s="39"/>
      <c r="BU161" s="27"/>
      <c r="BV161" s="27"/>
      <c r="BW161" s="27"/>
      <c r="BX161" s="27"/>
      <c r="BY161" s="27"/>
      <c r="BZ161" s="27"/>
      <c r="CA161" s="27"/>
      <c r="CD161" s="23"/>
      <c r="CE161" s="23"/>
      <c r="CG161" s="37"/>
    </row>
    <row r="162" spans="25:85" ht="15.75">
      <c r="Y162" s="33"/>
      <c r="Z162" s="33"/>
      <c r="AA162" s="40"/>
      <c r="AC162" s="49"/>
      <c r="AD162" s="57"/>
      <c r="AE162" s="57"/>
      <c r="AF162" s="71"/>
      <c r="AG162" s="71"/>
      <c r="AH162" s="21"/>
      <c r="AI162" s="21"/>
      <c r="AJ162" s="41"/>
      <c r="AK162" s="128"/>
      <c r="AM162" s="77"/>
      <c r="AN162" s="121"/>
      <c r="AO162" s="130"/>
      <c r="AP162" s="120"/>
      <c r="AQ162" s="119"/>
      <c r="AR162" s="119"/>
      <c r="BJ162" s="36"/>
      <c r="BK162" s="34"/>
      <c r="BL162" s="34"/>
      <c r="BM162" s="34"/>
      <c r="BN162" s="37"/>
      <c r="BO162" s="37"/>
      <c r="BP162" s="37"/>
      <c r="BQ162" s="38"/>
      <c r="BR162" s="38"/>
      <c r="BS162" s="38"/>
      <c r="BT162" s="39"/>
      <c r="BU162" s="27"/>
      <c r="BV162" s="27"/>
      <c r="BW162" s="27"/>
      <c r="BX162" s="27"/>
      <c r="BY162" s="27"/>
      <c r="BZ162" s="27"/>
      <c r="CA162" s="27"/>
      <c r="CG162" s="37"/>
    </row>
    <row r="163" spans="25:85" ht="15.75">
      <c r="Y163" s="33"/>
      <c r="Z163" s="33"/>
      <c r="AA163" s="40"/>
      <c r="AC163" s="49"/>
      <c r="AD163" s="57"/>
      <c r="AE163" s="57"/>
      <c r="AF163" s="71"/>
      <c r="AG163" s="71"/>
      <c r="AH163" s="21"/>
      <c r="AI163" s="21"/>
      <c r="AJ163" s="41"/>
      <c r="AK163" s="128"/>
      <c r="AM163" s="77"/>
      <c r="AN163" s="121"/>
      <c r="AO163" s="130"/>
      <c r="AP163" s="120"/>
      <c r="AQ163" s="119"/>
      <c r="AR163" s="119"/>
      <c r="BJ163" s="36"/>
      <c r="BK163" s="34"/>
      <c r="BL163" s="34"/>
      <c r="BM163" s="34"/>
      <c r="BN163" s="37"/>
      <c r="BO163" s="37"/>
      <c r="BP163" s="37"/>
      <c r="BQ163" s="38"/>
      <c r="BR163" s="38"/>
      <c r="BS163" s="38"/>
      <c r="BT163" s="39"/>
      <c r="BU163" s="27"/>
      <c r="BV163" s="27"/>
      <c r="BW163" s="27"/>
      <c r="BX163" s="27"/>
      <c r="BY163" s="27"/>
      <c r="BZ163" s="27"/>
      <c r="CA163" s="27"/>
      <c r="CG163" s="37"/>
    </row>
    <row r="164" spans="25:85" ht="15.75">
      <c r="Y164" s="33"/>
      <c r="Z164" s="33"/>
      <c r="AA164" s="40"/>
      <c r="AC164" s="49"/>
      <c r="AD164" s="57"/>
      <c r="AE164" s="57"/>
      <c r="AF164" s="71"/>
      <c r="AG164" s="71"/>
      <c r="AH164" s="21"/>
      <c r="AI164" s="21"/>
      <c r="AJ164" s="41"/>
      <c r="AK164" s="128"/>
      <c r="AM164" s="77"/>
      <c r="AN164" s="121"/>
      <c r="AO164" s="130"/>
      <c r="AP164" s="128"/>
      <c r="AQ164" s="128"/>
      <c r="AR164" s="120"/>
      <c r="BJ164" s="36"/>
      <c r="BK164" s="34"/>
      <c r="BL164" s="34"/>
      <c r="BM164" s="34"/>
      <c r="BN164" s="37"/>
      <c r="BO164" s="37"/>
      <c r="BP164" s="37"/>
      <c r="BQ164" s="38"/>
      <c r="BR164" s="38"/>
      <c r="BS164" s="38"/>
      <c r="BT164" s="39"/>
      <c r="BU164" s="27"/>
      <c r="BV164" s="27"/>
      <c r="BW164" s="27"/>
      <c r="BX164" s="27"/>
      <c r="BY164" s="27"/>
      <c r="BZ164" s="27"/>
      <c r="CA164" s="27"/>
      <c r="CD164" s="23"/>
      <c r="CE164" s="23"/>
      <c r="CG164" s="37"/>
    </row>
    <row r="165" spans="25:85" ht="15.75">
      <c r="Y165" s="33"/>
      <c r="Z165" s="33"/>
      <c r="AA165" s="40"/>
      <c r="AC165" s="49"/>
      <c r="AD165" s="57"/>
      <c r="AE165" s="57"/>
      <c r="AF165" s="71"/>
      <c r="AG165" s="71"/>
      <c r="AH165" s="21"/>
      <c r="AI165" s="21"/>
      <c r="AJ165" s="41"/>
      <c r="AK165" s="128"/>
      <c r="AM165" s="77"/>
      <c r="AN165" s="121"/>
      <c r="AO165" s="130"/>
      <c r="AP165" s="120"/>
      <c r="AQ165" s="119"/>
      <c r="AR165" s="119"/>
      <c r="BJ165" s="36"/>
      <c r="BK165" s="34"/>
      <c r="BL165" s="34"/>
      <c r="BM165" s="34"/>
      <c r="BN165" s="37"/>
      <c r="BO165" s="37"/>
      <c r="BP165" s="37"/>
      <c r="BQ165" s="38"/>
      <c r="BR165" s="38"/>
      <c r="BS165" s="38"/>
      <c r="BT165" s="39"/>
      <c r="BU165" s="27"/>
      <c r="BV165" s="27"/>
      <c r="BW165" s="27"/>
      <c r="BX165" s="27"/>
      <c r="BY165" s="27"/>
      <c r="BZ165" s="27"/>
      <c r="CA165" s="27"/>
      <c r="CG165" s="37"/>
    </row>
    <row r="166" spans="25:107" ht="15.75">
      <c r="Y166" s="33"/>
      <c r="Z166" s="33"/>
      <c r="AA166" s="40"/>
      <c r="AC166" s="49"/>
      <c r="AD166" s="57"/>
      <c r="AE166" s="57"/>
      <c r="AF166" s="71"/>
      <c r="AG166" s="71"/>
      <c r="AH166" s="21"/>
      <c r="AI166" s="21"/>
      <c r="AJ166" s="41"/>
      <c r="AK166" s="135"/>
      <c r="AL166" s="43"/>
      <c r="AM166" s="77"/>
      <c r="AN166" s="121"/>
      <c r="AO166" s="130"/>
      <c r="AP166" s="120"/>
      <c r="AQ166" s="119"/>
      <c r="AR166" s="119"/>
      <c r="BJ166" s="36"/>
      <c r="BK166" s="34"/>
      <c r="BL166" s="34"/>
      <c r="BM166" s="34"/>
      <c r="BN166" s="37"/>
      <c r="BO166" s="37"/>
      <c r="BP166" s="37"/>
      <c r="BQ166" s="38"/>
      <c r="BR166" s="38"/>
      <c r="BS166" s="38"/>
      <c r="BT166" s="39"/>
      <c r="BU166" s="27"/>
      <c r="BV166" s="27"/>
      <c r="BW166" s="27"/>
      <c r="BX166" s="27"/>
      <c r="BY166" s="27"/>
      <c r="BZ166" s="27"/>
      <c r="CA166" s="27"/>
      <c r="CG166" s="37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</row>
    <row r="167" spans="25:85" ht="15.75">
      <c r="Y167" s="33"/>
      <c r="Z167" s="33"/>
      <c r="AA167" s="40"/>
      <c r="AC167" s="49"/>
      <c r="AD167" s="57"/>
      <c r="AE167" s="57"/>
      <c r="AF167" s="71"/>
      <c r="AG167" s="71"/>
      <c r="AH167" s="21"/>
      <c r="AI167" s="21"/>
      <c r="AJ167" s="41"/>
      <c r="AK167" s="30"/>
      <c r="AL167" s="30"/>
      <c r="AM167" s="77"/>
      <c r="AN167" s="121"/>
      <c r="AO167" s="130"/>
      <c r="AP167" s="120"/>
      <c r="AQ167" s="119"/>
      <c r="AR167" s="119"/>
      <c r="BJ167" s="36"/>
      <c r="BK167" s="34"/>
      <c r="BL167" s="34"/>
      <c r="BM167" s="34"/>
      <c r="BN167" s="37"/>
      <c r="BO167" s="37"/>
      <c r="BP167" s="37"/>
      <c r="BQ167" s="38"/>
      <c r="BR167" s="38"/>
      <c r="BS167" s="38"/>
      <c r="BT167" s="39"/>
      <c r="BU167" s="27"/>
      <c r="BV167" s="27"/>
      <c r="BW167" s="27"/>
      <c r="BX167" s="27"/>
      <c r="BY167" s="27"/>
      <c r="BZ167" s="27"/>
      <c r="CA167" s="27"/>
      <c r="CD167" s="23"/>
      <c r="CE167" s="23"/>
      <c r="CG167" s="37"/>
    </row>
    <row r="168" spans="25:85" ht="15.75">
      <c r="Y168" s="33"/>
      <c r="Z168" s="33"/>
      <c r="AA168" s="40"/>
      <c r="AC168" s="49"/>
      <c r="AD168" s="57"/>
      <c r="AE168" s="57"/>
      <c r="AF168" s="71"/>
      <c r="AG168" s="71"/>
      <c r="AH168" s="21"/>
      <c r="AI168" s="21"/>
      <c r="AJ168" s="41"/>
      <c r="AK168" s="128"/>
      <c r="AM168" s="77"/>
      <c r="AN168" s="121"/>
      <c r="AO168" s="130"/>
      <c r="AP168" s="120"/>
      <c r="AQ168" s="119"/>
      <c r="AR168" s="119"/>
      <c r="BJ168" s="36"/>
      <c r="BK168" s="34"/>
      <c r="BL168" s="34"/>
      <c r="BM168" s="34"/>
      <c r="BN168" s="37"/>
      <c r="BO168" s="37"/>
      <c r="BP168" s="37"/>
      <c r="BQ168" s="38"/>
      <c r="BR168" s="38"/>
      <c r="BS168" s="38"/>
      <c r="BT168" s="39"/>
      <c r="BU168" s="27"/>
      <c r="BV168" s="27"/>
      <c r="BW168" s="27"/>
      <c r="BX168" s="27"/>
      <c r="BY168" s="27"/>
      <c r="BZ168" s="27"/>
      <c r="CA168" s="27"/>
      <c r="CG168" s="37"/>
    </row>
    <row r="169" spans="25:85" ht="15.75">
      <c r="Y169" s="33"/>
      <c r="Z169" s="33"/>
      <c r="AA169" s="40"/>
      <c r="AC169" s="49"/>
      <c r="AD169" s="57"/>
      <c r="AE169" s="57"/>
      <c r="AF169" s="71"/>
      <c r="AG169" s="71"/>
      <c r="AH169" s="21"/>
      <c r="AI169" s="21"/>
      <c r="AJ169" s="41"/>
      <c r="AK169" s="128"/>
      <c r="AM169" s="77"/>
      <c r="AN169" s="121"/>
      <c r="AO169" s="130"/>
      <c r="AP169" s="128"/>
      <c r="AQ169" s="128"/>
      <c r="AR169" s="120"/>
      <c r="BJ169" s="36"/>
      <c r="BK169" s="34"/>
      <c r="BL169" s="34"/>
      <c r="BM169" s="34"/>
      <c r="BN169" s="37"/>
      <c r="BO169" s="37"/>
      <c r="BP169" s="37"/>
      <c r="BQ169" s="38"/>
      <c r="BR169" s="38"/>
      <c r="BS169" s="38"/>
      <c r="BT169" s="39"/>
      <c r="BU169" s="27"/>
      <c r="BV169" s="27"/>
      <c r="BW169" s="27"/>
      <c r="BX169" s="27"/>
      <c r="BY169" s="27"/>
      <c r="BZ169" s="27"/>
      <c r="CA169" s="27"/>
      <c r="CG169" s="37"/>
    </row>
    <row r="170" spans="25:85" ht="15.75">
      <c r="Y170" s="33"/>
      <c r="Z170" s="33"/>
      <c r="AA170" s="40"/>
      <c r="AC170" s="49"/>
      <c r="AD170" s="57"/>
      <c r="AE170" s="57"/>
      <c r="AF170" s="71"/>
      <c r="AG170" s="71"/>
      <c r="AH170" s="21"/>
      <c r="AI170" s="21"/>
      <c r="AJ170" s="41"/>
      <c r="AK170" s="128"/>
      <c r="AM170" s="77"/>
      <c r="AN170" s="121"/>
      <c r="AO170" s="130"/>
      <c r="AP170" s="120"/>
      <c r="AQ170" s="119"/>
      <c r="AR170" s="119"/>
      <c r="BJ170" s="36"/>
      <c r="BK170" s="34"/>
      <c r="BL170" s="34"/>
      <c r="BM170" s="34"/>
      <c r="BN170" s="37"/>
      <c r="BO170" s="37"/>
      <c r="BP170" s="37"/>
      <c r="BQ170" s="38"/>
      <c r="BR170" s="38"/>
      <c r="BS170" s="38"/>
      <c r="BT170" s="39"/>
      <c r="BU170" s="27"/>
      <c r="BV170" s="27"/>
      <c r="BW170" s="27"/>
      <c r="BX170" s="27"/>
      <c r="BY170" s="27"/>
      <c r="BZ170" s="27"/>
      <c r="CA170" s="27"/>
      <c r="CD170" s="23"/>
      <c r="CE170" s="23"/>
      <c r="CG170" s="37"/>
    </row>
    <row r="171" spans="25:85" ht="15.75">
      <c r="Y171" s="33"/>
      <c r="Z171" s="33"/>
      <c r="AA171" s="40"/>
      <c r="AC171" s="49"/>
      <c r="AD171" s="57"/>
      <c r="AE171" s="57"/>
      <c r="AF171" s="71"/>
      <c r="AG171" s="71"/>
      <c r="AH171" s="21"/>
      <c r="AI171" s="21"/>
      <c r="AJ171" s="41"/>
      <c r="AK171" s="128"/>
      <c r="AM171" s="77"/>
      <c r="AN171" s="121"/>
      <c r="AO171" s="130"/>
      <c r="AP171" s="120"/>
      <c r="AQ171" s="119"/>
      <c r="AR171" s="119"/>
      <c r="BJ171" s="36"/>
      <c r="BK171" s="34"/>
      <c r="BL171" s="34"/>
      <c r="BM171" s="34"/>
      <c r="BN171" s="37"/>
      <c r="BO171" s="37"/>
      <c r="BP171" s="37"/>
      <c r="BQ171" s="38"/>
      <c r="BR171" s="38"/>
      <c r="BS171" s="38"/>
      <c r="BT171" s="39"/>
      <c r="BU171" s="27"/>
      <c r="BV171" s="27"/>
      <c r="BW171" s="27"/>
      <c r="BX171" s="27"/>
      <c r="BY171" s="27"/>
      <c r="BZ171" s="27"/>
      <c r="CA171" s="27"/>
      <c r="CG171" s="37"/>
    </row>
    <row r="172" spans="25:85" ht="15.75">
      <c r="Y172" s="33"/>
      <c r="Z172" s="33"/>
      <c r="AA172" s="40"/>
      <c r="AC172" s="49"/>
      <c r="AD172" s="57"/>
      <c r="AE172" s="57"/>
      <c r="AF172" s="71"/>
      <c r="AG172" s="71"/>
      <c r="AH172" s="21"/>
      <c r="AI172" s="21"/>
      <c r="AJ172" s="41"/>
      <c r="AK172" s="128"/>
      <c r="AM172" s="77"/>
      <c r="AN172" s="121"/>
      <c r="AO172" s="130"/>
      <c r="AP172" s="120"/>
      <c r="AQ172" s="119"/>
      <c r="AR172" s="119"/>
      <c r="BJ172" s="36"/>
      <c r="BK172" s="34"/>
      <c r="BL172" s="34"/>
      <c r="BM172" s="34"/>
      <c r="BN172" s="37"/>
      <c r="BO172" s="37"/>
      <c r="BP172" s="37"/>
      <c r="BQ172" s="38"/>
      <c r="BR172" s="38"/>
      <c r="BS172" s="38"/>
      <c r="BT172" s="39"/>
      <c r="BU172" s="27"/>
      <c r="BV172" s="27"/>
      <c r="BW172" s="27"/>
      <c r="BX172" s="27"/>
      <c r="BY172" s="27"/>
      <c r="BZ172" s="27"/>
      <c r="CA172" s="27"/>
      <c r="CG172" s="37"/>
    </row>
    <row r="173" spans="25:85" ht="15.75">
      <c r="Y173" s="33"/>
      <c r="Z173" s="33"/>
      <c r="AA173" s="40"/>
      <c r="AC173" s="49"/>
      <c r="AD173" s="57"/>
      <c r="AE173" s="57"/>
      <c r="AF173" s="71"/>
      <c r="AG173" s="71"/>
      <c r="AH173" s="21"/>
      <c r="AI173" s="21"/>
      <c r="AJ173" s="41"/>
      <c r="AM173" s="77"/>
      <c r="AN173" s="121"/>
      <c r="AO173" s="130"/>
      <c r="AP173" s="120"/>
      <c r="AQ173" s="119"/>
      <c r="AR173" s="119"/>
      <c r="BJ173" s="36"/>
      <c r="BK173" s="34"/>
      <c r="BL173" s="34"/>
      <c r="BM173" s="34"/>
      <c r="BN173" s="37"/>
      <c r="BO173" s="37"/>
      <c r="BP173" s="37"/>
      <c r="BQ173" s="38"/>
      <c r="BR173" s="38"/>
      <c r="BS173" s="38"/>
      <c r="BT173" s="39"/>
      <c r="BU173" s="27"/>
      <c r="BV173" s="27"/>
      <c r="BW173" s="27"/>
      <c r="BX173" s="27"/>
      <c r="BY173" s="27"/>
      <c r="BZ173" s="27"/>
      <c r="CA173" s="27"/>
      <c r="CD173" s="23"/>
      <c r="CE173" s="23"/>
      <c r="CG173" s="37"/>
    </row>
    <row r="174" spans="25:85" ht="15.75">
      <c r="Y174" s="33"/>
      <c r="Z174" s="33"/>
      <c r="AA174" s="40"/>
      <c r="AC174" s="49"/>
      <c r="AD174" s="57"/>
      <c r="AE174" s="57"/>
      <c r="AF174" s="71"/>
      <c r="AG174" s="71"/>
      <c r="AH174" s="21"/>
      <c r="AI174" s="21"/>
      <c r="AJ174" s="41"/>
      <c r="AM174" s="77"/>
      <c r="AN174" s="121"/>
      <c r="AO174" s="130"/>
      <c r="AP174" s="128"/>
      <c r="AQ174" s="128"/>
      <c r="AR174" s="120"/>
      <c r="BJ174" s="36"/>
      <c r="BK174" s="34"/>
      <c r="BL174" s="34"/>
      <c r="BM174" s="34"/>
      <c r="BN174" s="37"/>
      <c r="BO174" s="37"/>
      <c r="BP174" s="37"/>
      <c r="BQ174" s="38"/>
      <c r="BR174" s="38"/>
      <c r="BS174" s="38"/>
      <c r="BT174" s="39"/>
      <c r="BU174" s="27"/>
      <c r="BV174" s="27"/>
      <c r="BW174" s="27"/>
      <c r="BX174" s="27"/>
      <c r="BY174" s="27"/>
      <c r="BZ174" s="27"/>
      <c r="CA174" s="27"/>
      <c r="CG174" s="37"/>
    </row>
    <row r="175" spans="25:85" ht="15.75">
      <c r="Y175" s="33"/>
      <c r="Z175" s="33"/>
      <c r="AA175" s="40"/>
      <c r="AC175" s="49"/>
      <c r="AD175" s="57"/>
      <c r="AE175" s="57"/>
      <c r="AF175" s="71"/>
      <c r="AG175" s="71"/>
      <c r="AH175" s="21"/>
      <c r="AI175" s="21"/>
      <c r="AJ175" s="41"/>
      <c r="AM175" s="77"/>
      <c r="AN175" s="121"/>
      <c r="AO175" s="130"/>
      <c r="AP175" s="120"/>
      <c r="AQ175" s="119"/>
      <c r="AR175" s="119"/>
      <c r="BJ175" s="36"/>
      <c r="BK175" s="34"/>
      <c r="BL175" s="34"/>
      <c r="BM175" s="34"/>
      <c r="BN175" s="37"/>
      <c r="BO175" s="37"/>
      <c r="BP175" s="37"/>
      <c r="BQ175" s="38"/>
      <c r="BR175" s="38"/>
      <c r="BS175" s="38"/>
      <c r="BT175" s="39"/>
      <c r="BU175" s="27"/>
      <c r="BV175" s="27"/>
      <c r="BW175" s="27"/>
      <c r="BX175" s="27"/>
      <c r="BY175" s="27"/>
      <c r="BZ175" s="27"/>
      <c r="CA175" s="27"/>
      <c r="CG175" s="37"/>
    </row>
    <row r="176" spans="25:85" ht="15.75">
      <c r="Y176" s="33"/>
      <c r="Z176" s="33"/>
      <c r="AA176" s="40"/>
      <c r="AC176" s="49"/>
      <c r="AD176" s="57"/>
      <c r="AE176" s="57"/>
      <c r="AF176" s="71"/>
      <c r="AG176" s="71"/>
      <c r="AH176" s="21"/>
      <c r="AI176" s="21"/>
      <c r="AJ176" s="41"/>
      <c r="AM176" s="77"/>
      <c r="AN176" s="121"/>
      <c r="AO176" s="130"/>
      <c r="AP176" s="120"/>
      <c r="AQ176" s="119"/>
      <c r="AR176" s="119"/>
      <c r="BJ176" s="36"/>
      <c r="BK176" s="34"/>
      <c r="BL176" s="34"/>
      <c r="BM176" s="34"/>
      <c r="BN176" s="37"/>
      <c r="BO176" s="37"/>
      <c r="BP176" s="37"/>
      <c r="BQ176" s="38"/>
      <c r="BR176" s="38"/>
      <c r="BS176" s="38"/>
      <c r="BT176" s="39"/>
      <c r="BU176" s="27"/>
      <c r="BV176" s="27"/>
      <c r="BW176" s="27"/>
      <c r="BX176" s="27"/>
      <c r="BY176" s="27"/>
      <c r="BZ176" s="27"/>
      <c r="CA176" s="27"/>
      <c r="CD176" s="23"/>
      <c r="CE176" s="23"/>
      <c r="CG176" s="37"/>
    </row>
    <row r="177" spans="25:85" ht="15.75">
      <c r="Y177" s="33"/>
      <c r="Z177" s="33"/>
      <c r="AA177" s="40"/>
      <c r="AC177" s="49"/>
      <c r="AD177" s="57"/>
      <c r="AE177" s="57"/>
      <c r="AF177" s="71"/>
      <c r="AG177" s="71"/>
      <c r="AH177" s="21"/>
      <c r="AI177" s="21"/>
      <c r="AJ177" s="41"/>
      <c r="AM177" s="77"/>
      <c r="AN177" s="121"/>
      <c r="AO177" s="130"/>
      <c r="AP177" s="120"/>
      <c r="AQ177" s="119"/>
      <c r="AR177" s="119"/>
      <c r="BJ177" s="36"/>
      <c r="BK177" s="34"/>
      <c r="BL177" s="34"/>
      <c r="BM177" s="34"/>
      <c r="BN177" s="37"/>
      <c r="BO177" s="37"/>
      <c r="BP177" s="37"/>
      <c r="BQ177" s="38"/>
      <c r="BR177" s="38"/>
      <c r="BS177" s="38"/>
      <c r="BT177" s="39"/>
      <c r="BU177" s="27"/>
      <c r="BV177" s="27"/>
      <c r="BW177" s="27"/>
      <c r="BX177" s="27"/>
      <c r="BY177" s="27"/>
      <c r="BZ177" s="27"/>
      <c r="CA177" s="27"/>
      <c r="CG177" s="37"/>
    </row>
    <row r="178" spans="25:85" ht="15.75">
      <c r="Y178" s="33"/>
      <c r="Z178" s="33"/>
      <c r="AA178" s="40"/>
      <c r="AC178" s="49"/>
      <c r="AD178" s="57"/>
      <c r="AE178" s="57"/>
      <c r="AF178" s="71"/>
      <c r="AG178" s="71"/>
      <c r="AH178" s="21"/>
      <c r="AI178" s="21"/>
      <c r="AJ178" s="41"/>
      <c r="AM178" s="77"/>
      <c r="AN178" s="121"/>
      <c r="AO178" s="130"/>
      <c r="AP178" s="120"/>
      <c r="AQ178" s="119"/>
      <c r="AR178" s="119"/>
      <c r="BJ178" s="36"/>
      <c r="BK178" s="34"/>
      <c r="BL178" s="34"/>
      <c r="BM178" s="34"/>
      <c r="BN178" s="37"/>
      <c r="BO178" s="37"/>
      <c r="BP178" s="37"/>
      <c r="BQ178" s="38"/>
      <c r="BR178" s="38"/>
      <c r="BS178" s="38"/>
      <c r="BT178" s="39"/>
      <c r="BU178" s="27"/>
      <c r="BV178" s="27"/>
      <c r="BW178" s="27"/>
      <c r="BX178" s="27"/>
      <c r="BY178" s="27"/>
      <c r="BZ178" s="27"/>
      <c r="CA178" s="27"/>
      <c r="CG178" s="37"/>
    </row>
    <row r="179" spans="25:85" ht="15.75">
      <c r="Y179" s="33"/>
      <c r="Z179" s="33"/>
      <c r="AA179" s="40"/>
      <c r="AC179" s="49"/>
      <c r="AD179" s="57"/>
      <c r="AE179" s="57"/>
      <c r="AF179" s="71"/>
      <c r="AG179" s="71"/>
      <c r="AH179" s="21"/>
      <c r="AI179" s="21"/>
      <c r="AJ179" s="41"/>
      <c r="AM179" s="77"/>
      <c r="AN179" s="121"/>
      <c r="AO179" s="130"/>
      <c r="AP179" s="128"/>
      <c r="AQ179" s="128"/>
      <c r="AR179" s="120"/>
      <c r="BJ179" s="36"/>
      <c r="BK179" s="34"/>
      <c r="BL179" s="34"/>
      <c r="BM179" s="34"/>
      <c r="BN179" s="37"/>
      <c r="BO179" s="37"/>
      <c r="BP179" s="37"/>
      <c r="BQ179" s="38"/>
      <c r="BR179" s="38"/>
      <c r="BS179" s="38"/>
      <c r="BT179" s="39"/>
      <c r="BU179" s="27"/>
      <c r="BV179" s="27"/>
      <c r="BW179" s="27"/>
      <c r="BX179" s="27"/>
      <c r="BY179" s="27"/>
      <c r="BZ179" s="27"/>
      <c r="CA179" s="27"/>
      <c r="CD179" s="23"/>
      <c r="CE179" s="23"/>
      <c r="CG179" s="37"/>
    </row>
    <row r="180" spans="25:85" ht="15.75">
      <c r="Y180" s="33"/>
      <c r="Z180" s="33"/>
      <c r="AA180" s="40"/>
      <c r="AC180" s="49"/>
      <c r="AD180" s="57"/>
      <c r="AE180" s="57"/>
      <c r="AF180" s="71"/>
      <c r="AG180" s="71"/>
      <c r="AH180" s="21"/>
      <c r="AI180" s="21"/>
      <c r="AJ180" s="41"/>
      <c r="AM180" s="77"/>
      <c r="AN180" s="121"/>
      <c r="AO180" s="130"/>
      <c r="AP180" s="120"/>
      <c r="AQ180" s="119"/>
      <c r="AR180" s="119"/>
      <c r="BJ180" s="36"/>
      <c r="BK180" s="34"/>
      <c r="BL180" s="34"/>
      <c r="BM180" s="34"/>
      <c r="BN180" s="37"/>
      <c r="BO180" s="37"/>
      <c r="BP180" s="37"/>
      <c r="BQ180" s="38"/>
      <c r="BR180" s="38"/>
      <c r="BS180" s="38"/>
      <c r="BT180" s="39"/>
      <c r="BU180" s="27"/>
      <c r="BV180" s="27"/>
      <c r="BW180" s="27"/>
      <c r="BX180" s="27"/>
      <c r="BY180" s="27"/>
      <c r="BZ180" s="27"/>
      <c r="CA180" s="27"/>
      <c r="CG180" s="37"/>
    </row>
    <row r="181" spans="25:85" ht="15.75">
      <c r="Y181" s="33"/>
      <c r="Z181" s="33"/>
      <c r="AA181" s="40"/>
      <c r="AC181" s="49"/>
      <c r="AD181" s="57"/>
      <c r="AE181" s="57"/>
      <c r="AF181" s="71"/>
      <c r="AG181" s="71"/>
      <c r="AH181" s="21"/>
      <c r="AI181" s="21"/>
      <c r="AJ181" s="41"/>
      <c r="AM181" s="77"/>
      <c r="AN181" s="121"/>
      <c r="AO181" s="130"/>
      <c r="AP181" s="120"/>
      <c r="AQ181" s="119"/>
      <c r="AR181" s="119"/>
      <c r="BJ181" s="36"/>
      <c r="BK181" s="34"/>
      <c r="BL181" s="34"/>
      <c r="BM181" s="34"/>
      <c r="BN181" s="37"/>
      <c r="BO181" s="37"/>
      <c r="BP181" s="37"/>
      <c r="BQ181" s="38"/>
      <c r="BR181" s="38"/>
      <c r="BS181" s="38"/>
      <c r="BT181" s="39"/>
      <c r="BU181" s="27"/>
      <c r="BV181" s="27"/>
      <c r="BW181" s="27"/>
      <c r="BX181" s="27"/>
      <c r="BY181" s="27"/>
      <c r="BZ181" s="27"/>
      <c r="CA181" s="27"/>
      <c r="CG181" s="37"/>
    </row>
    <row r="182" spans="25:85" ht="15.75">
      <c r="Y182" s="33"/>
      <c r="Z182" s="33"/>
      <c r="AA182" s="40"/>
      <c r="AC182" s="49"/>
      <c r="AD182" s="57"/>
      <c r="AE182" s="57"/>
      <c r="AF182" s="71"/>
      <c r="AG182" s="71"/>
      <c r="AH182" s="21"/>
      <c r="AI182" s="21"/>
      <c r="AJ182" s="41"/>
      <c r="AM182" s="77"/>
      <c r="AN182" s="121"/>
      <c r="AO182" s="130"/>
      <c r="AP182" s="120"/>
      <c r="AQ182" s="119"/>
      <c r="AR182" s="119"/>
      <c r="BJ182" s="36"/>
      <c r="BK182" s="34"/>
      <c r="BL182" s="34"/>
      <c r="BM182" s="34"/>
      <c r="BN182" s="37"/>
      <c r="BO182" s="37"/>
      <c r="BP182" s="37"/>
      <c r="BQ182" s="38"/>
      <c r="BR182" s="38"/>
      <c r="BS182" s="38"/>
      <c r="BT182" s="39"/>
      <c r="BU182" s="27"/>
      <c r="BV182" s="27"/>
      <c r="BW182" s="27"/>
      <c r="BX182" s="27"/>
      <c r="BY182" s="27"/>
      <c r="BZ182" s="27"/>
      <c r="CA182" s="27"/>
      <c r="CD182" s="23"/>
      <c r="CE182" s="23"/>
      <c r="CG182" s="37"/>
    </row>
    <row r="183" spans="25:85" ht="15.75">
      <c r="Y183" s="33"/>
      <c r="Z183" s="33"/>
      <c r="AA183" s="40"/>
      <c r="AC183" s="49"/>
      <c r="AD183" s="57"/>
      <c r="AE183" s="57"/>
      <c r="AF183" s="71"/>
      <c r="AG183" s="71"/>
      <c r="AH183" s="21"/>
      <c r="AI183" s="21"/>
      <c r="AJ183" s="41"/>
      <c r="AM183" s="77"/>
      <c r="AN183" s="121"/>
      <c r="AO183" s="130"/>
      <c r="AP183" s="120"/>
      <c r="AQ183" s="119"/>
      <c r="AR183" s="119"/>
      <c r="BJ183" s="36"/>
      <c r="BK183" s="34"/>
      <c r="BL183" s="34"/>
      <c r="BM183" s="34"/>
      <c r="BN183" s="37"/>
      <c r="BO183" s="37"/>
      <c r="BP183" s="37"/>
      <c r="BQ183" s="38"/>
      <c r="BR183" s="38"/>
      <c r="BS183" s="38"/>
      <c r="BT183" s="39"/>
      <c r="BU183" s="27"/>
      <c r="BV183" s="27"/>
      <c r="BW183" s="27"/>
      <c r="BX183" s="27"/>
      <c r="BY183" s="27"/>
      <c r="BZ183" s="27"/>
      <c r="CA183" s="27"/>
      <c r="CG183" s="37"/>
    </row>
    <row r="184" spans="25:85" ht="15.75">
      <c r="Y184" s="33"/>
      <c r="Z184" s="33"/>
      <c r="AA184" s="40"/>
      <c r="AC184" s="49"/>
      <c r="AD184" s="57"/>
      <c r="AE184" s="57"/>
      <c r="AF184" s="71"/>
      <c r="AG184" s="71"/>
      <c r="AH184" s="21"/>
      <c r="AI184" s="21"/>
      <c r="AJ184" s="41"/>
      <c r="AM184" s="77"/>
      <c r="AN184" s="121"/>
      <c r="AO184" s="130"/>
      <c r="AP184" s="128"/>
      <c r="AQ184" s="128"/>
      <c r="AR184" s="120"/>
      <c r="BJ184" s="36"/>
      <c r="BK184" s="34"/>
      <c r="BL184" s="34"/>
      <c r="BM184" s="34"/>
      <c r="BN184" s="37"/>
      <c r="BO184" s="37"/>
      <c r="BP184" s="37"/>
      <c r="BQ184" s="38"/>
      <c r="BR184" s="38"/>
      <c r="BS184" s="38"/>
      <c r="BT184" s="39"/>
      <c r="BU184" s="27"/>
      <c r="BV184" s="27"/>
      <c r="BW184" s="27"/>
      <c r="BX184" s="27"/>
      <c r="BY184" s="27"/>
      <c r="BZ184" s="27"/>
      <c r="CA184" s="27"/>
      <c r="CG184" s="37"/>
    </row>
    <row r="185" spans="25:85" ht="15.75">
      <c r="Y185" s="33"/>
      <c r="Z185" s="33"/>
      <c r="AA185" s="40"/>
      <c r="AC185" s="49"/>
      <c r="AD185" s="57"/>
      <c r="AE185" s="57"/>
      <c r="AF185" s="71"/>
      <c r="AG185" s="71"/>
      <c r="AH185" s="21"/>
      <c r="AI185" s="21"/>
      <c r="AJ185" s="41"/>
      <c r="AM185" s="77"/>
      <c r="AN185" s="121"/>
      <c r="AO185" s="130"/>
      <c r="AP185" s="120"/>
      <c r="AQ185" s="119"/>
      <c r="AR185" s="119"/>
      <c r="BJ185" s="36"/>
      <c r="BK185" s="34"/>
      <c r="BL185" s="34"/>
      <c r="BM185" s="34"/>
      <c r="BN185" s="37"/>
      <c r="BO185" s="37"/>
      <c r="BP185" s="37"/>
      <c r="BQ185" s="38"/>
      <c r="BR185" s="38"/>
      <c r="BS185" s="38"/>
      <c r="BT185" s="39"/>
      <c r="BU185" s="27"/>
      <c r="BV185" s="27"/>
      <c r="BW185" s="27"/>
      <c r="BX185" s="27"/>
      <c r="BY185" s="27"/>
      <c r="BZ185" s="27"/>
      <c r="CA185" s="27"/>
      <c r="CD185" s="23"/>
      <c r="CE185" s="23"/>
      <c r="CG185" s="37"/>
    </row>
    <row r="186" spans="25:85" ht="15.75">
      <c r="Y186" s="33"/>
      <c r="Z186" s="33"/>
      <c r="AA186" s="40"/>
      <c r="AC186" s="49"/>
      <c r="AD186" s="57"/>
      <c r="AE186" s="57"/>
      <c r="AF186" s="71"/>
      <c r="AG186" s="71"/>
      <c r="AH186" s="21"/>
      <c r="AI186" s="21"/>
      <c r="AJ186" s="41"/>
      <c r="AM186" s="77"/>
      <c r="AN186" s="121"/>
      <c r="AO186" s="130"/>
      <c r="AP186" s="120"/>
      <c r="AQ186" s="119"/>
      <c r="AR186" s="119"/>
      <c r="BJ186" s="36"/>
      <c r="BK186" s="34"/>
      <c r="BL186" s="34"/>
      <c r="BM186" s="34"/>
      <c r="BN186" s="37"/>
      <c r="BO186" s="37"/>
      <c r="BP186" s="37"/>
      <c r="BQ186" s="38"/>
      <c r="BR186" s="38"/>
      <c r="BS186" s="38"/>
      <c r="BT186" s="39"/>
      <c r="BU186" s="27"/>
      <c r="BV186" s="27"/>
      <c r="BW186" s="27"/>
      <c r="BX186" s="27"/>
      <c r="BY186" s="27"/>
      <c r="BZ186" s="27"/>
      <c r="CA186" s="27"/>
      <c r="CG186" s="37"/>
    </row>
    <row r="187" spans="25:85" ht="15.75">
      <c r="Y187" s="33"/>
      <c r="Z187" s="33"/>
      <c r="AA187" s="40"/>
      <c r="AC187" s="49"/>
      <c r="AD187" s="57"/>
      <c r="AE187" s="57"/>
      <c r="AF187" s="71"/>
      <c r="AG187" s="71"/>
      <c r="AH187" s="21"/>
      <c r="AI187" s="21"/>
      <c r="AJ187" s="41"/>
      <c r="AM187" s="77"/>
      <c r="AN187" s="121"/>
      <c r="AO187" s="130"/>
      <c r="AP187" s="120"/>
      <c r="AQ187" s="119"/>
      <c r="AR187" s="119"/>
      <c r="BJ187" s="36"/>
      <c r="BK187" s="34"/>
      <c r="BL187" s="34"/>
      <c r="BM187" s="34"/>
      <c r="BN187" s="37"/>
      <c r="BO187" s="37"/>
      <c r="BP187" s="37"/>
      <c r="BQ187" s="38"/>
      <c r="BR187" s="38"/>
      <c r="BS187" s="38"/>
      <c r="BT187" s="39"/>
      <c r="BU187" s="27"/>
      <c r="BV187" s="27"/>
      <c r="BW187" s="27"/>
      <c r="BX187" s="27"/>
      <c r="BY187" s="27"/>
      <c r="BZ187" s="27"/>
      <c r="CA187" s="27"/>
      <c r="CG187" s="37"/>
    </row>
    <row r="188" spans="25:85" ht="15.75">
      <c r="Y188" s="33"/>
      <c r="Z188" s="33"/>
      <c r="AA188" s="40"/>
      <c r="AC188" s="49"/>
      <c r="AD188" s="57"/>
      <c r="AE188" s="57"/>
      <c r="AF188" s="71"/>
      <c r="AG188" s="71"/>
      <c r="AH188" s="21"/>
      <c r="AI188" s="21"/>
      <c r="AJ188" s="41"/>
      <c r="AM188" s="77"/>
      <c r="AN188" s="121"/>
      <c r="AO188" s="130"/>
      <c r="AP188" s="120"/>
      <c r="AQ188" s="119"/>
      <c r="AR188" s="119"/>
      <c r="BJ188" s="36"/>
      <c r="BK188" s="34"/>
      <c r="BL188" s="34"/>
      <c r="BM188" s="34"/>
      <c r="BN188" s="37"/>
      <c r="BO188" s="37"/>
      <c r="BP188" s="37"/>
      <c r="BQ188" s="38"/>
      <c r="BR188" s="38"/>
      <c r="BS188" s="38"/>
      <c r="BT188" s="39"/>
      <c r="BU188" s="27"/>
      <c r="BV188" s="27"/>
      <c r="BW188" s="27"/>
      <c r="BX188" s="27"/>
      <c r="BY188" s="27"/>
      <c r="BZ188" s="27"/>
      <c r="CA188" s="27"/>
      <c r="CD188" s="23"/>
      <c r="CE188" s="23"/>
      <c r="CG188" s="37"/>
    </row>
    <row r="189" spans="25:85" ht="15.75">
      <c r="Y189" s="33"/>
      <c r="Z189" s="33"/>
      <c r="AA189" s="40"/>
      <c r="AC189" s="49"/>
      <c r="AD189" s="57"/>
      <c r="AE189" s="57"/>
      <c r="AF189" s="71"/>
      <c r="AG189" s="71"/>
      <c r="AH189" s="21"/>
      <c r="AI189" s="21"/>
      <c r="AJ189" s="41"/>
      <c r="AM189" s="77"/>
      <c r="AN189" s="121"/>
      <c r="AO189" s="130"/>
      <c r="AP189" s="128"/>
      <c r="AQ189" s="128"/>
      <c r="AR189" s="120"/>
      <c r="BJ189" s="36"/>
      <c r="BK189" s="34"/>
      <c r="BL189" s="34"/>
      <c r="BM189" s="34"/>
      <c r="BN189" s="37"/>
      <c r="BO189" s="37"/>
      <c r="BP189" s="37"/>
      <c r="BQ189" s="38"/>
      <c r="BR189" s="38"/>
      <c r="BS189" s="38"/>
      <c r="BT189" s="39"/>
      <c r="BU189" s="27"/>
      <c r="BV189" s="27"/>
      <c r="BW189" s="27"/>
      <c r="BX189" s="27"/>
      <c r="BY189" s="27"/>
      <c r="BZ189" s="27"/>
      <c r="CA189" s="27"/>
      <c r="CG189" s="37"/>
    </row>
    <row r="190" spans="25:85" ht="15.75">
      <c r="Y190" s="33"/>
      <c r="Z190" s="33"/>
      <c r="AA190" s="40"/>
      <c r="AC190" s="49"/>
      <c r="AD190" s="57"/>
      <c r="AE190" s="57"/>
      <c r="AF190" s="71"/>
      <c r="AG190" s="71"/>
      <c r="AH190" s="21"/>
      <c r="AI190" s="21"/>
      <c r="AJ190" s="41"/>
      <c r="AM190" s="77"/>
      <c r="AN190" s="121"/>
      <c r="AO190" s="130"/>
      <c r="AP190" s="120"/>
      <c r="AQ190" s="119"/>
      <c r="AR190" s="119"/>
      <c r="BJ190" s="36"/>
      <c r="BK190" s="34"/>
      <c r="BL190" s="34"/>
      <c r="BM190" s="34"/>
      <c r="BN190" s="37"/>
      <c r="BO190" s="37"/>
      <c r="BP190" s="37"/>
      <c r="BQ190" s="38"/>
      <c r="BR190" s="38"/>
      <c r="BS190" s="38"/>
      <c r="BT190" s="39"/>
      <c r="BU190" s="27"/>
      <c r="BV190" s="27"/>
      <c r="BW190" s="27"/>
      <c r="BX190" s="27"/>
      <c r="BY190" s="27"/>
      <c r="BZ190" s="27"/>
      <c r="CA190" s="27"/>
      <c r="CG190" s="37"/>
    </row>
    <row r="191" spans="25:85" ht="15.75">
      <c r="Y191" s="33"/>
      <c r="Z191" s="33"/>
      <c r="AA191" s="40"/>
      <c r="AC191" s="49"/>
      <c r="AD191" s="57"/>
      <c r="AE191" s="57"/>
      <c r="AF191" s="71"/>
      <c r="AG191" s="71"/>
      <c r="AH191" s="21"/>
      <c r="AI191" s="21"/>
      <c r="AJ191" s="41"/>
      <c r="AM191" s="77"/>
      <c r="AN191" s="121"/>
      <c r="AO191" s="130"/>
      <c r="AP191" s="120"/>
      <c r="AQ191" s="119"/>
      <c r="AR191" s="119"/>
      <c r="BJ191" s="36"/>
      <c r="BK191" s="34"/>
      <c r="BL191" s="34"/>
      <c r="BM191" s="34"/>
      <c r="BN191" s="37"/>
      <c r="BO191" s="37"/>
      <c r="BP191" s="37"/>
      <c r="BQ191" s="38"/>
      <c r="BR191" s="38"/>
      <c r="BS191" s="38"/>
      <c r="BT191" s="39"/>
      <c r="BU191" s="27"/>
      <c r="BV191" s="27"/>
      <c r="BW191" s="27"/>
      <c r="BX191" s="27"/>
      <c r="BY191" s="27"/>
      <c r="BZ191" s="27"/>
      <c r="CA191" s="27"/>
      <c r="CD191" s="23"/>
      <c r="CE191" s="23"/>
      <c r="CG191" s="37"/>
    </row>
    <row r="192" spans="25:85" ht="15.75">
      <c r="Y192" s="33"/>
      <c r="Z192" s="33"/>
      <c r="AA192" s="40"/>
      <c r="AC192" s="49"/>
      <c r="AD192" s="57"/>
      <c r="AE192" s="57"/>
      <c r="AF192" s="71"/>
      <c r="AG192" s="71"/>
      <c r="AH192" s="21"/>
      <c r="AI192" s="21"/>
      <c r="AJ192" s="41"/>
      <c r="AM192" s="77"/>
      <c r="AN192" s="121"/>
      <c r="AO192" s="130"/>
      <c r="AP192" s="120"/>
      <c r="AQ192" s="119"/>
      <c r="AR192" s="119"/>
      <c r="BJ192" s="36"/>
      <c r="BK192" s="34"/>
      <c r="BL192" s="34"/>
      <c r="BM192" s="34"/>
      <c r="BN192" s="37"/>
      <c r="BO192" s="37"/>
      <c r="BP192" s="37"/>
      <c r="BQ192" s="38"/>
      <c r="BR192" s="38"/>
      <c r="BS192" s="38"/>
      <c r="BT192" s="39"/>
      <c r="BU192" s="27"/>
      <c r="BV192" s="27"/>
      <c r="BW192" s="27"/>
      <c r="BX192" s="27"/>
      <c r="BY192" s="27"/>
      <c r="BZ192" s="27"/>
      <c r="CA192" s="27"/>
      <c r="CG192" s="37"/>
    </row>
    <row r="193" spans="25:85" ht="15.75">
      <c r="Y193" s="33"/>
      <c r="Z193" s="33"/>
      <c r="AA193" s="40"/>
      <c r="AC193" s="49"/>
      <c r="AD193" s="57"/>
      <c r="AE193" s="57"/>
      <c r="AF193" s="71"/>
      <c r="AG193" s="71"/>
      <c r="AH193" s="21"/>
      <c r="AI193" s="21"/>
      <c r="AJ193" s="41"/>
      <c r="AM193" s="77"/>
      <c r="AN193" s="121"/>
      <c r="AO193" s="130"/>
      <c r="AP193" s="120"/>
      <c r="AQ193" s="119"/>
      <c r="AR193" s="119"/>
      <c r="BJ193" s="36"/>
      <c r="BK193" s="34"/>
      <c r="BL193" s="34"/>
      <c r="BM193" s="34"/>
      <c r="BN193" s="37"/>
      <c r="BO193" s="37"/>
      <c r="BP193" s="37"/>
      <c r="BQ193" s="38"/>
      <c r="BR193" s="38"/>
      <c r="BS193" s="38"/>
      <c r="BT193" s="39"/>
      <c r="BU193" s="27"/>
      <c r="BV193" s="27"/>
      <c r="BW193" s="27"/>
      <c r="BX193" s="27"/>
      <c r="BY193" s="27"/>
      <c r="BZ193" s="27"/>
      <c r="CA193" s="27"/>
      <c r="CG193" s="37"/>
    </row>
    <row r="194" spans="25:85" ht="15.75">
      <c r="Y194" s="33"/>
      <c r="Z194" s="33"/>
      <c r="AA194" s="40"/>
      <c r="AC194" s="49"/>
      <c r="AD194" s="57"/>
      <c r="AE194" s="57"/>
      <c r="AF194" s="71"/>
      <c r="AG194" s="71"/>
      <c r="AH194" s="21"/>
      <c r="AI194" s="21"/>
      <c r="AJ194" s="41"/>
      <c r="AM194" s="77"/>
      <c r="AN194" s="121"/>
      <c r="AO194" s="130"/>
      <c r="AP194" s="128"/>
      <c r="AQ194" s="128"/>
      <c r="AR194" s="120"/>
      <c r="BJ194" s="36"/>
      <c r="BK194" s="34"/>
      <c r="BL194" s="34"/>
      <c r="BM194" s="34"/>
      <c r="BN194" s="37"/>
      <c r="BO194" s="37"/>
      <c r="BP194" s="37"/>
      <c r="BQ194" s="38"/>
      <c r="BR194" s="38"/>
      <c r="BS194" s="38"/>
      <c r="BT194" s="39"/>
      <c r="BU194" s="27"/>
      <c r="BV194" s="27"/>
      <c r="BW194" s="27"/>
      <c r="BX194" s="27"/>
      <c r="BY194" s="27"/>
      <c r="BZ194" s="27"/>
      <c r="CA194" s="27"/>
      <c r="CD194" s="23"/>
      <c r="CE194" s="23"/>
      <c r="CG194" s="37"/>
    </row>
    <row r="195" spans="25:85" ht="15.75">
      <c r="Y195" s="33"/>
      <c r="Z195" s="33"/>
      <c r="AA195" s="40"/>
      <c r="AC195" s="49"/>
      <c r="AD195" s="57"/>
      <c r="AE195" s="57"/>
      <c r="AF195" s="71"/>
      <c r="AG195" s="71"/>
      <c r="AH195" s="21"/>
      <c r="AI195" s="21"/>
      <c r="AJ195" s="41"/>
      <c r="AM195" s="77"/>
      <c r="AN195" s="121"/>
      <c r="AO195" s="130"/>
      <c r="AP195" s="120"/>
      <c r="AQ195" s="119"/>
      <c r="AR195" s="119"/>
      <c r="BJ195" s="36"/>
      <c r="BK195" s="34"/>
      <c r="BL195" s="34"/>
      <c r="BM195" s="34"/>
      <c r="BN195" s="37"/>
      <c r="BO195" s="37"/>
      <c r="BP195" s="37"/>
      <c r="BQ195" s="38"/>
      <c r="BR195" s="38"/>
      <c r="BS195" s="38"/>
      <c r="BT195" s="39"/>
      <c r="BU195" s="27"/>
      <c r="BV195" s="27"/>
      <c r="BW195" s="27"/>
      <c r="BX195" s="27"/>
      <c r="BY195" s="27"/>
      <c r="BZ195" s="27"/>
      <c r="CA195" s="27"/>
      <c r="CG195" s="37"/>
    </row>
    <row r="196" spans="25:85" ht="15.75">
      <c r="Y196" s="33"/>
      <c r="Z196" s="33"/>
      <c r="AA196" s="40"/>
      <c r="AC196" s="49"/>
      <c r="AD196" s="57"/>
      <c r="AE196" s="57"/>
      <c r="AF196" s="71"/>
      <c r="AG196" s="71"/>
      <c r="AH196" s="21"/>
      <c r="AI196" s="21"/>
      <c r="AJ196" s="41"/>
      <c r="AM196" s="77"/>
      <c r="AN196" s="121"/>
      <c r="AO196" s="130"/>
      <c r="AP196" s="120"/>
      <c r="AQ196" s="119"/>
      <c r="AR196" s="119"/>
      <c r="BJ196" s="36"/>
      <c r="BK196" s="34"/>
      <c r="BL196" s="34"/>
      <c r="BM196" s="34"/>
      <c r="BN196" s="37"/>
      <c r="BO196" s="37"/>
      <c r="BP196" s="37"/>
      <c r="BQ196" s="38"/>
      <c r="BR196" s="38"/>
      <c r="BS196" s="38"/>
      <c r="BT196" s="39"/>
      <c r="BU196" s="27"/>
      <c r="BV196" s="27"/>
      <c r="BW196" s="27"/>
      <c r="BX196" s="27"/>
      <c r="BY196" s="27"/>
      <c r="BZ196" s="27"/>
      <c r="CA196" s="27"/>
      <c r="CG196" s="37"/>
    </row>
    <row r="197" spans="25:85" ht="15.75">
      <c r="Y197" s="33"/>
      <c r="Z197" s="33"/>
      <c r="AA197" s="40"/>
      <c r="AC197" s="49"/>
      <c r="AD197" s="57"/>
      <c r="AE197" s="57"/>
      <c r="AF197" s="71"/>
      <c r="AG197" s="71"/>
      <c r="AH197" s="21"/>
      <c r="AI197" s="21"/>
      <c r="AJ197" s="41"/>
      <c r="AM197" s="77"/>
      <c r="AN197" s="121"/>
      <c r="AO197" s="130"/>
      <c r="AP197" s="120"/>
      <c r="AQ197" s="119"/>
      <c r="AR197" s="119"/>
      <c r="BJ197" s="36"/>
      <c r="BK197" s="34"/>
      <c r="BL197" s="34"/>
      <c r="BM197" s="34"/>
      <c r="BN197" s="37"/>
      <c r="BO197" s="37"/>
      <c r="BP197" s="37"/>
      <c r="BQ197" s="38"/>
      <c r="BR197" s="38"/>
      <c r="BS197" s="38"/>
      <c r="BT197" s="39"/>
      <c r="BU197" s="27"/>
      <c r="BV197" s="27"/>
      <c r="BW197" s="27"/>
      <c r="BX197" s="27"/>
      <c r="BY197" s="27"/>
      <c r="BZ197" s="27"/>
      <c r="CA197" s="27"/>
      <c r="CD197" s="23"/>
      <c r="CE197" s="23"/>
      <c r="CG197" s="37"/>
    </row>
    <row r="198" spans="25:85" ht="15.75">
      <c r="Y198" s="33"/>
      <c r="Z198" s="33"/>
      <c r="AA198" s="40"/>
      <c r="AC198" s="49"/>
      <c r="AD198" s="57"/>
      <c r="AE198" s="57"/>
      <c r="AF198" s="71"/>
      <c r="AG198" s="71"/>
      <c r="AH198" s="21"/>
      <c r="AI198" s="21"/>
      <c r="AJ198" s="41"/>
      <c r="AM198" s="77"/>
      <c r="AN198" s="121"/>
      <c r="AO198" s="130"/>
      <c r="AP198" s="120"/>
      <c r="AQ198" s="119"/>
      <c r="AR198" s="119"/>
      <c r="BJ198" s="36"/>
      <c r="BK198" s="34"/>
      <c r="BL198" s="34"/>
      <c r="BM198" s="34"/>
      <c r="BN198" s="37"/>
      <c r="BO198" s="37"/>
      <c r="BP198" s="37"/>
      <c r="BQ198" s="38"/>
      <c r="BR198" s="38"/>
      <c r="BS198" s="38"/>
      <c r="BT198" s="39"/>
      <c r="BU198" s="27"/>
      <c r="BV198" s="27"/>
      <c r="BW198" s="27"/>
      <c r="BX198" s="27"/>
      <c r="BY198" s="27"/>
      <c r="BZ198" s="27"/>
      <c r="CA198" s="27"/>
      <c r="CG198" s="37"/>
    </row>
    <row r="199" spans="25:85" ht="15.75">
      <c r="Y199" s="33"/>
      <c r="Z199" s="33"/>
      <c r="AA199" s="40"/>
      <c r="AC199" s="49"/>
      <c r="AD199" s="57"/>
      <c r="AE199" s="57"/>
      <c r="AF199" s="71"/>
      <c r="AG199" s="71"/>
      <c r="AH199" s="21"/>
      <c r="AI199" s="21"/>
      <c r="AJ199" s="41"/>
      <c r="AM199" s="77"/>
      <c r="AN199" s="121"/>
      <c r="AO199" s="130"/>
      <c r="AP199" s="128"/>
      <c r="AQ199" s="128"/>
      <c r="AR199" s="120"/>
      <c r="BJ199" s="36"/>
      <c r="BK199" s="34"/>
      <c r="BL199" s="34"/>
      <c r="BM199" s="34"/>
      <c r="BN199" s="37"/>
      <c r="BO199" s="37"/>
      <c r="BP199" s="37"/>
      <c r="BQ199" s="38"/>
      <c r="BR199" s="38"/>
      <c r="BS199" s="38"/>
      <c r="BT199" s="39"/>
      <c r="BU199" s="27"/>
      <c r="BV199" s="27"/>
      <c r="BW199" s="27"/>
      <c r="BX199" s="27"/>
      <c r="BY199" s="27"/>
      <c r="BZ199" s="27"/>
      <c r="CA199" s="27"/>
      <c r="CG199" s="37"/>
    </row>
    <row r="200" spans="25:85" ht="15.75">
      <c r="Y200" s="33"/>
      <c r="Z200" s="33"/>
      <c r="AA200" s="40"/>
      <c r="AC200" s="49"/>
      <c r="AD200" s="57"/>
      <c r="AE200" s="57"/>
      <c r="AF200" s="71"/>
      <c r="AG200" s="71"/>
      <c r="AH200" s="21"/>
      <c r="AI200" s="21"/>
      <c r="AJ200" s="41"/>
      <c r="AM200" s="77"/>
      <c r="AN200" s="121"/>
      <c r="AO200" s="130"/>
      <c r="AP200" s="120"/>
      <c r="AQ200" s="119"/>
      <c r="AR200" s="119"/>
      <c r="BJ200" s="36"/>
      <c r="BK200" s="34"/>
      <c r="BL200" s="34"/>
      <c r="BM200" s="34"/>
      <c r="BN200" s="37"/>
      <c r="BO200" s="37"/>
      <c r="BP200" s="37"/>
      <c r="BQ200" s="38"/>
      <c r="BR200" s="38"/>
      <c r="BS200" s="38"/>
      <c r="BT200" s="39"/>
      <c r="BU200" s="27"/>
      <c r="BV200" s="27"/>
      <c r="BW200" s="27"/>
      <c r="BX200" s="27"/>
      <c r="BY200" s="27"/>
      <c r="BZ200" s="27"/>
      <c r="CA200" s="27"/>
      <c r="CD200" s="23"/>
      <c r="CE200" s="23"/>
      <c r="CG200" s="37"/>
    </row>
    <row r="201" spans="25:85" ht="15.75">
      <c r="Y201" s="33"/>
      <c r="Z201" s="33"/>
      <c r="AA201" s="40"/>
      <c r="AC201" s="49"/>
      <c r="AD201" s="57"/>
      <c r="AE201" s="57"/>
      <c r="AF201" s="71"/>
      <c r="AG201" s="71"/>
      <c r="AH201" s="21"/>
      <c r="AI201" s="21"/>
      <c r="AJ201" s="41"/>
      <c r="AM201" s="77"/>
      <c r="AN201" s="121"/>
      <c r="AO201" s="130"/>
      <c r="AP201" s="120"/>
      <c r="AQ201" s="119"/>
      <c r="AR201" s="119"/>
      <c r="BJ201" s="36"/>
      <c r="BK201" s="34"/>
      <c r="BL201" s="34"/>
      <c r="BM201" s="34"/>
      <c r="BN201" s="37"/>
      <c r="BO201" s="37"/>
      <c r="BP201" s="37"/>
      <c r="BQ201" s="38"/>
      <c r="BR201" s="38"/>
      <c r="BS201" s="38"/>
      <c r="BT201" s="39"/>
      <c r="BU201" s="27"/>
      <c r="BV201" s="27"/>
      <c r="BW201" s="27"/>
      <c r="BX201" s="27"/>
      <c r="BY201" s="27"/>
      <c r="BZ201" s="27"/>
      <c r="CA201" s="27"/>
      <c r="CG201" s="37"/>
    </row>
    <row r="202" spans="25:85" ht="15.75">
      <c r="Y202" s="33"/>
      <c r="Z202" s="33"/>
      <c r="AA202" s="40"/>
      <c r="AC202" s="49"/>
      <c r="AD202" s="57"/>
      <c r="AE202" s="57"/>
      <c r="AF202" s="71"/>
      <c r="AG202" s="71"/>
      <c r="AH202" s="21"/>
      <c r="AI202" s="21"/>
      <c r="AJ202" s="41"/>
      <c r="AM202" s="77"/>
      <c r="AN202" s="121"/>
      <c r="AO202" s="130"/>
      <c r="AP202" s="120"/>
      <c r="AQ202" s="119"/>
      <c r="AR202" s="119"/>
      <c r="BJ202" s="36"/>
      <c r="BK202" s="34"/>
      <c r="BL202" s="34"/>
      <c r="BM202" s="34"/>
      <c r="BN202" s="37"/>
      <c r="BO202" s="37"/>
      <c r="BP202" s="37"/>
      <c r="BQ202" s="38"/>
      <c r="BR202" s="38"/>
      <c r="BS202" s="38"/>
      <c r="BT202" s="39"/>
      <c r="BU202" s="27"/>
      <c r="BV202" s="27"/>
      <c r="BW202" s="27"/>
      <c r="BX202" s="27"/>
      <c r="BY202" s="27"/>
      <c r="BZ202" s="27"/>
      <c r="CA202" s="27"/>
      <c r="CG202" s="37"/>
    </row>
    <row r="203" spans="25:85" ht="15.75">
      <c r="Y203" s="33"/>
      <c r="Z203" s="33"/>
      <c r="AA203" s="40"/>
      <c r="AC203" s="49"/>
      <c r="AD203" s="57"/>
      <c r="AE203" s="57"/>
      <c r="AF203" s="71"/>
      <c r="AG203" s="71"/>
      <c r="AH203" s="21"/>
      <c r="AI203" s="21"/>
      <c r="AJ203" s="41"/>
      <c r="AM203" s="77"/>
      <c r="AN203" s="121"/>
      <c r="AO203" s="130"/>
      <c r="AP203" s="120"/>
      <c r="AQ203" s="119"/>
      <c r="AR203" s="119"/>
      <c r="BJ203" s="36"/>
      <c r="BK203" s="34"/>
      <c r="BL203" s="34"/>
      <c r="BM203" s="34"/>
      <c r="BN203" s="37"/>
      <c r="BO203" s="37"/>
      <c r="BP203" s="37"/>
      <c r="BQ203" s="38"/>
      <c r="BR203" s="38"/>
      <c r="BS203" s="38"/>
      <c r="BT203" s="39"/>
      <c r="BU203" s="27"/>
      <c r="BV203" s="27"/>
      <c r="BW203" s="27"/>
      <c r="BX203" s="27"/>
      <c r="BY203" s="27"/>
      <c r="BZ203" s="27"/>
      <c r="CA203" s="27"/>
      <c r="CD203" s="23"/>
      <c r="CE203" s="23"/>
      <c r="CG203" s="37"/>
    </row>
    <row r="204" spans="25:85" ht="15.75">
      <c r="Y204" s="33"/>
      <c r="Z204" s="33"/>
      <c r="AA204" s="40"/>
      <c r="AC204" s="49"/>
      <c r="AD204" s="57"/>
      <c r="AE204" s="57"/>
      <c r="AF204" s="71"/>
      <c r="AG204" s="71"/>
      <c r="AH204" s="21"/>
      <c r="AI204" s="21"/>
      <c r="AJ204" s="41"/>
      <c r="AM204" s="77"/>
      <c r="AN204" s="121"/>
      <c r="AO204" s="130"/>
      <c r="AP204" s="128"/>
      <c r="AQ204" s="128"/>
      <c r="AR204" s="120"/>
      <c r="BJ204" s="36"/>
      <c r="BK204" s="34"/>
      <c r="BL204" s="34"/>
      <c r="BM204" s="34"/>
      <c r="BN204" s="37"/>
      <c r="BO204" s="37"/>
      <c r="BP204" s="37"/>
      <c r="BQ204" s="38"/>
      <c r="BR204" s="38"/>
      <c r="BS204" s="38"/>
      <c r="BT204" s="39"/>
      <c r="BU204" s="27"/>
      <c r="BV204" s="27"/>
      <c r="BW204" s="27"/>
      <c r="BX204" s="27"/>
      <c r="BY204" s="27"/>
      <c r="BZ204" s="27"/>
      <c r="CA204" s="27"/>
      <c r="CG204" s="37"/>
    </row>
    <row r="205" spans="25:85" ht="15.75">
      <c r="Y205" s="33"/>
      <c r="Z205" s="33"/>
      <c r="AA205" s="40"/>
      <c r="AC205" s="49"/>
      <c r="AD205" s="57"/>
      <c r="AE205" s="57"/>
      <c r="AF205" s="71"/>
      <c r="AG205" s="71"/>
      <c r="AH205" s="21"/>
      <c r="AI205" s="21"/>
      <c r="AJ205" s="41"/>
      <c r="AM205" s="77"/>
      <c r="AN205" s="121"/>
      <c r="AO205" s="130"/>
      <c r="AP205" s="120"/>
      <c r="AQ205" s="119"/>
      <c r="AR205" s="119"/>
      <c r="BJ205" s="36"/>
      <c r="BK205" s="34"/>
      <c r="BL205" s="34"/>
      <c r="BM205" s="34"/>
      <c r="BN205" s="37"/>
      <c r="BO205" s="37"/>
      <c r="BP205" s="37"/>
      <c r="BQ205" s="38"/>
      <c r="BR205" s="38"/>
      <c r="BS205" s="38"/>
      <c r="BT205" s="39"/>
      <c r="BU205" s="27"/>
      <c r="BV205" s="27"/>
      <c r="BW205" s="27"/>
      <c r="BX205" s="27"/>
      <c r="BY205" s="27"/>
      <c r="BZ205" s="27"/>
      <c r="CA205" s="27"/>
      <c r="CG205" s="37"/>
    </row>
    <row r="206" spans="25:85" ht="15.75">
      <c r="Y206" s="33"/>
      <c r="Z206" s="33"/>
      <c r="AA206" s="40"/>
      <c r="AC206" s="49"/>
      <c r="AD206" s="57"/>
      <c r="AE206" s="57"/>
      <c r="AF206" s="71"/>
      <c r="AG206" s="71"/>
      <c r="AH206" s="21"/>
      <c r="AI206" s="21"/>
      <c r="AJ206" s="41"/>
      <c r="AM206" s="77"/>
      <c r="AN206" s="121"/>
      <c r="AO206" s="130"/>
      <c r="AP206" s="120"/>
      <c r="AQ206" s="119"/>
      <c r="AR206" s="119"/>
      <c r="BJ206" s="36"/>
      <c r="BK206" s="34"/>
      <c r="BL206" s="34"/>
      <c r="BM206" s="34"/>
      <c r="BN206" s="37"/>
      <c r="BO206" s="37"/>
      <c r="BP206" s="37"/>
      <c r="BQ206" s="38"/>
      <c r="BR206" s="38"/>
      <c r="BS206" s="38"/>
      <c r="BT206" s="39"/>
      <c r="BU206" s="27"/>
      <c r="BV206" s="27"/>
      <c r="BW206" s="27"/>
      <c r="BX206" s="27"/>
      <c r="BY206" s="27"/>
      <c r="BZ206" s="27"/>
      <c r="CA206" s="27"/>
      <c r="CD206" s="23"/>
      <c r="CE206" s="23"/>
      <c r="CG206" s="37"/>
    </row>
    <row r="207" spans="25:85" ht="15.75">
      <c r="Y207" s="33"/>
      <c r="Z207" s="33"/>
      <c r="AA207" s="40"/>
      <c r="AC207" s="49"/>
      <c r="AD207" s="57"/>
      <c r="AE207" s="57"/>
      <c r="AF207" s="71"/>
      <c r="AG207" s="71"/>
      <c r="AH207" s="21"/>
      <c r="AI207" s="21"/>
      <c r="AJ207" s="41"/>
      <c r="AM207" s="77"/>
      <c r="AN207" s="121"/>
      <c r="AO207" s="130"/>
      <c r="AP207" s="120"/>
      <c r="AQ207" s="119"/>
      <c r="AR207" s="119"/>
      <c r="BJ207" s="36"/>
      <c r="BK207" s="34"/>
      <c r="BL207" s="34"/>
      <c r="BM207" s="34"/>
      <c r="BN207" s="37"/>
      <c r="BO207" s="37"/>
      <c r="BP207" s="37"/>
      <c r="BQ207" s="38"/>
      <c r="BR207" s="38"/>
      <c r="BS207" s="38"/>
      <c r="BT207" s="39"/>
      <c r="BU207" s="27"/>
      <c r="BV207" s="27"/>
      <c r="BW207" s="27"/>
      <c r="BX207" s="27"/>
      <c r="BY207" s="27"/>
      <c r="BZ207" s="27"/>
      <c r="CA207" s="27"/>
      <c r="CG207" s="37"/>
    </row>
    <row r="208" spans="25:85" ht="15.75">
      <c r="Y208" s="33"/>
      <c r="Z208" s="33"/>
      <c r="AA208" s="40"/>
      <c r="AC208" s="49"/>
      <c r="AD208" s="57"/>
      <c r="AE208" s="57"/>
      <c r="AF208" s="71"/>
      <c r="AG208" s="71"/>
      <c r="AH208" s="21"/>
      <c r="AI208" s="21"/>
      <c r="AJ208" s="41"/>
      <c r="AM208" s="77"/>
      <c r="AN208" s="121"/>
      <c r="AO208" s="130"/>
      <c r="AP208" s="120"/>
      <c r="AQ208" s="119"/>
      <c r="AR208" s="119"/>
      <c r="BJ208" s="36"/>
      <c r="BK208" s="34"/>
      <c r="BL208" s="34"/>
      <c r="BM208" s="34"/>
      <c r="BN208" s="37"/>
      <c r="BO208" s="37"/>
      <c r="BP208" s="37"/>
      <c r="BQ208" s="38"/>
      <c r="BR208" s="38"/>
      <c r="BS208" s="38"/>
      <c r="BT208" s="39"/>
      <c r="BU208" s="27"/>
      <c r="BV208" s="27"/>
      <c r="BW208" s="27"/>
      <c r="BX208" s="27"/>
      <c r="BY208" s="27"/>
      <c r="BZ208" s="27"/>
      <c r="CA208" s="27"/>
      <c r="CG208" s="37"/>
    </row>
    <row r="209" spans="25:85" ht="15.75">
      <c r="Y209" s="33"/>
      <c r="Z209" s="33"/>
      <c r="AA209" s="40"/>
      <c r="AC209" s="49"/>
      <c r="AD209" s="57"/>
      <c r="AE209" s="57"/>
      <c r="AF209" s="71"/>
      <c r="AG209" s="71"/>
      <c r="AH209" s="21"/>
      <c r="AI209" s="21"/>
      <c r="AJ209" s="41"/>
      <c r="AM209" s="77"/>
      <c r="AN209" s="121"/>
      <c r="AO209" s="130"/>
      <c r="AP209" s="128"/>
      <c r="AQ209" s="128"/>
      <c r="AR209" s="120"/>
      <c r="BJ209" s="36"/>
      <c r="BK209" s="34"/>
      <c r="BL209" s="34"/>
      <c r="BM209" s="34"/>
      <c r="BN209" s="37"/>
      <c r="BO209" s="37"/>
      <c r="BP209" s="37"/>
      <c r="BQ209" s="38"/>
      <c r="BR209" s="38"/>
      <c r="BS209" s="38"/>
      <c r="BT209" s="39"/>
      <c r="BU209" s="27"/>
      <c r="BV209" s="27"/>
      <c r="BW209" s="27"/>
      <c r="BX209" s="27"/>
      <c r="BY209" s="27"/>
      <c r="BZ209" s="27"/>
      <c r="CA209" s="27"/>
      <c r="CD209" s="23"/>
      <c r="CE209" s="23"/>
      <c r="CG209" s="37"/>
    </row>
    <row r="210" spans="25:85" ht="15.75">
      <c r="Y210" s="33"/>
      <c r="Z210" s="33"/>
      <c r="AA210" s="40"/>
      <c r="AC210" s="49"/>
      <c r="AD210" s="57"/>
      <c r="AE210" s="57"/>
      <c r="AF210" s="71"/>
      <c r="AG210" s="71"/>
      <c r="AH210" s="21"/>
      <c r="AI210" s="21"/>
      <c r="AJ210" s="41"/>
      <c r="AM210" s="77"/>
      <c r="AN210" s="121"/>
      <c r="AO210" s="130"/>
      <c r="AP210" s="120"/>
      <c r="AQ210" s="119"/>
      <c r="AR210" s="119"/>
      <c r="BJ210" s="36"/>
      <c r="BK210" s="34"/>
      <c r="BL210" s="34"/>
      <c r="BM210" s="34"/>
      <c r="BN210" s="37"/>
      <c r="BO210" s="37"/>
      <c r="BP210" s="37"/>
      <c r="BQ210" s="38"/>
      <c r="BR210" s="38"/>
      <c r="BS210" s="38"/>
      <c r="BT210" s="39"/>
      <c r="BU210" s="27"/>
      <c r="BV210" s="27"/>
      <c r="BW210" s="27"/>
      <c r="BX210" s="27"/>
      <c r="BY210" s="27"/>
      <c r="BZ210" s="27"/>
      <c r="CA210" s="27"/>
      <c r="CG210" s="37"/>
    </row>
    <row r="211" spans="25:85" ht="15.75">
      <c r="Y211" s="33"/>
      <c r="Z211" s="33"/>
      <c r="AA211" s="40"/>
      <c r="AC211" s="49"/>
      <c r="AD211" s="57"/>
      <c r="AE211" s="57"/>
      <c r="AF211" s="71"/>
      <c r="AG211" s="71"/>
      <c r="AH211" s="21"/>
      <c r="AI211" s="21"/>
      <c r="AJ211" s="41"/>
      <c r="AM211" s="77"/>
      <c r="AN211" s="121"/>
      <c r="AO211" s="130"/>
      <c r="AP211" s="120"/>
      <c r="AQ211" s="119"/>
      <c r="AR211" s="119"/>
      <c r="BJ211" s="36"/>
      <c r="BK211" s="34"/>
      <c r="BL211" s="34"/>
      <c r="BM211" s="34"/>
      <c r="BN211" s="37"/>
      <c r="BO211" s="37"/>
      <c r="BP211" s="37"/>
      <c r="BQ211" s="38"/>
      <c r="BR211" s="38"/>
      <c r="BS211" s="38"/>
      <c r="BT211" s="39"/>
      <c r="BU211" s="27"/>
      <c r="BV211" s="27"/>
      <c r="BW211" s="27"/>
      <c r="BX211" s="27"/>
      <c r="BY211" s="27"/>
      <c r="BZ211" s="27"/>
      <c r="CA211" s="27"/>
      <c r="CG211" s="37"/>
    </row>
    <row r="212" spans="25:85" ht="15.75">
      <c r="Y212" s="33"/>
      <c r="Z212" s="33"/>
      <c r="AA212" s="40"/>
      <c r="AC212" s="49"/>
      <c r="AD212" s="57"/>
      <c r="AE212" s="57"/>
      <c r="AF212" s="71"/>
      <c r="AG212" s="71"/>
      <c r="AH212" s="21"/>
      <c r="AI212" s="21"/>
      <c r="AJ212" s="41"/>
      <c r="AM212" s="77"/>
      <c r="AN212" s="121"/>
      <c r="AO212" s="130"/>
      <c r="AP212" s="120"/>
      <c r="AQ212" s="119"/>
      <c r="AR212" s="119"/>
      <c r="BJ212" s="36"/>
      <c r="BK212" s="34"/>
      <c r="BL212" s="34"/>
      <c r="BM212" s="34"/>
      <c r="BN212" s="37"/>
      <c r="BO212" s="37"/>
      <c r="BP212" s="37"/>
      <c r="BQ212" s="38"/>
      <c r="BR212" s="38"/>
      <c r="BS212" s="38"/>
      <c r="BT212" s="39"/>
      <c r="BU212" s="27"/>
      <c r="BV212" s="27"/>
      <c r="BW212" s="27"/>
      <c r="BX212" s="27"/>
      <c r="BY212" s="27"/>
      <c r="BZ212" s="27"/>
      <c r="CA212" s="27"/>
      <c r="CD212" s="23"/>
      <c r="CE212" s="23"/>
      <c r="CG212" s="37"/>
    </row>
    <row r="213" spans="25:85" ht="15.75">
      <c r="Y213" s="33"/>
      <c r="Z213" s="33"/>
      <c r="AA213" s="40"/>
      <c r="AC213" s="49"/>
      <c r="AD213" s="57"/>
      <c r="AE213" s="57"/>
      <c r="AF213" s="71"/>
      <c r="AG213" s="71"/>
      <c r="AH213" s="21"/>
      <c r="AI213" s="21"/>
      <c r="AJ213" s="41"/>
      <c r="AM213" s="77"/>
      <c r="AN213" s="121"/>
      <c r="AO213" s="130"/>
      <c r="AP213" s="120"/>
      <c r="AQ213" s="119"/>
      <c r="AR213" s="119"/>
      <c r="BJ213" s="36"/>
      <c r="BK213" s="34"/>
      <c r="BL213" s="34"/>
      <c r="BM213" s="34"/>
      <c r="BN213" s="37"/>
      <c r="BO213" s="37"/>
      <c r="BP213" s="37"/>
      <c r="BQ213" s="38"/>
      <c r="BR213" s="38"/>
      <c r="BS213" s="38"/>
      <c r="BT213" s="39"/>
      <c r="BU213" s="27"/>
      <c r="BV213" s="27"/>
      <c r="BW213" s="27"/>
      <c r="BX213" s="27"/>
      <c r="BY213" s="27"/>
      <c r="BZ213" s="27"/>
      <c r="CA213" s="27"/>
      <c r="CG213" s="37"/>
    </row>
    <row r="214" spans="25:85" ht="15.75">
      <c r="Y214" s="33"/>
      <c r="Z214" s="33"/>
      <c r="AA214" s="40"/>
      <c r="AC214" s="49"/>
      <c r="AD214" s="57"/>
      <c r="AE214" s="57"/>
      <c r="AF214" s="71"/>
      <c r="AG214" s="71"/>
      <c r="AH214" s="21"/>
      <c r="AI214" s="21"/>
      <c r="AJ214" s="41"/>
      <c r="AM214" s="77"/>
      <c r="AN214" s="121"/>
      <c r="AO214" s="130"/>
      <c r="AP214" s="128"/>
      <c r="AQ214" s="128"/>
      <c r="AR214" s="120"/>
      <c r="BJ214" s="36"/>
      <c r="BK214" s="34"/>
      <c r="BL214" s="34"/>
      <c r="BM214" s="34"/>
      <c r="BN214" s="37"/>
      <c r="BO214" s="37"/>
      <c r="BP214" s="37"/>
      <c r="BQ214" s="38"/>
      <c r="BR214" s="38"/>
      <c r="BS214" s="38"/>
      <c r="BT214" s="39"/>
      <c r="BU214" s="27"/>
      <c r="BV214" s="27"/>
      <c r="BW214" s="27"/>
      <c r="BX214" s="27"/>
      <c r="BY214" s="27"/>
      <c r="BZ214" s="27"/>
      <c r="CA214" s="27"/>
      <c r="CG214" s="37"/>
    </row>
    <row r="215" spans="25:85" ht="15.75">
      <c r="Y215" s="33"/>
      <c r="Z215" s="33"/>
      <c r="AA215" s="40"/>
      <c r="AC215" s="49"/>
      <c r="AD215" s="57"/>
      <c r="AE215" s="57"/>
      <c r="AF215" s="71"/>
      <c r="AG215" s="71"/>
      <c r="AH215" s="21"/>
      <c r="AI215" s="21"/>
      <c r="AJ215" s="41"/>
      <c r="AM215" s="77"/>
      <c r="AN215" s="121"/>
      <c r="AO215" s="130"/>
      <c r="AP215" s="120"/>
      <c r="AQ215" s="119"/>
      <c r="AR215" s="119"/>
      <c r="BJ215" s="36"/>
      <c r="BK215" s="34"/>
      <c r="BL215" s="34"/>
      <c r="BM215" s="34"/>
      <c r="BN215" s="37"/>
      <c r="BO215" s="37"/>
      <c r="BP215" s="37"/>
      <c r="BQ215" s="38"/>
      <c r="BR215" s="38"/>
      <c r="BS215" s="38"/>
      <c r="BT215" s="39"/>
      <c r="BU215" s="27"/>
      <c r="BV215" s="27"/>
      <c r="BW215" s="27"/>
      <c r="BX215" s="27"/>
      <c r="BY215" s="27"/>
      <c r="BZ215" s="27"/>
      <c r="CA215" s="27"/>
      <c r="CD215" s="23"/>
      <c r="CE215" s="23"/>
      <c r="CG215" s="37"/>
    </row>
    <row r="216" spans="25:85" ht="15.75">
      <c r="Y216" s="33"/>
      <c r="Z216" s="33"/>
      <c r="AA216" s="40"/>
      <c r="AC216" s="49"/>
      <c r="AD216" s="57"/>
      <c r="AE216" s="57"/>
      <c r="AF216" s="71"/>
      <c r="AG216" s="71"/>
      <c r="AH216" s="21"/>
      <c r="AI216" s="21"/>
      <c r="AJ216" s="41"/>
      <c r="AM216" s="77"/>
      <c r="AN216" s="121"/>
      <c r="AO216" s="130"/>
      <c r="AP216" s="120"/>
      <c r="AQ216" s="119"/>
      <c r="AR216" s="119"/>
      <c r="BJ216" s="36"/>
      <c r="BK216" s="34"/>
      <c r="BL216" s="34"/>
      <c r="BM216" s="34"/>
      <c r="BN216" s="37"/>
      <c r="BO216" s="37"/>
      <c r="BP216" s="37"/>
      <c r="BQ216" s="38"/>
      <c r="BR216" s="38"/>
      <c r="BS216" s="38"/>
      <c r="BT216" s="39"/>
      <c r="BU216" s="27"/>
      <c r="BV216" s="27"/>
      <c r="BW216" s="27"/>
      <c r="BX216" s="27"/>
      <c r="BY216" s="27"/>
      <c r="BZ216" s="27"/>
      <c r="CA216" s="27"/>
      <c r="CG216" s="37"/>
    </row>
    <row r="217" spans="25:85" ht="15.75">
      <c r="Y217" s="33"/>
      <c r="Z217" s="33"/>
      <c r="AA217" s="40"/>
      <c r="AC217" s="49"/>
      <c r="AD217" s="57"/>
      <c r="AE217" s="57"/>
      <c r="AF217" s="71"/>
      <c r="AG217" s="71"/>
      <c r="AH217" s="21"/>
      <c r="AI217" s="21"/>
      <c r="AJ217" s="41"/>
      <c r="AM217" s="77"/>
      <c r="AN217" s="121"/>
      <c r="AO217" s="130"/>
      <c r="AP217" s="120"/>
      <c r="AQ217" s="119"/>
      <c r="AR217" s="119"/>
      <c r="BJ217" s="36"/>
      <c r="BK217" s="34"/>
      <c r="BL217" s="34"/>
      <c r="BM217" s="34"/>
      <c r="BN217" s="37"/>
      <c r="BO217" s="37"/>
      <c r="BP217" s="37"/>
      <c r="BQ217" s="38"/>
      <c r="BR217" s="38"/>
      <c r="BS217" s="38"/>
      <c r="BT217" s="39"/>
      <c r="BU217" s="27"/>
      <c r="BV217" s="27"/>
      <c r="BW217" s="27"/>
      <c r="BX217" s="27"/>
      <c r="BY217" s="27"/>
      <c r="BZ217" s="27"/>
      <c r="CA217" s="27"/>
      <c r="CG217" s="37"/>
    </row>
    <row r="218" spans="25:85" ht="15.75">
      <c r="Y218" s="33"/>
      <c r="Z218" s="33"/>
      <c r="AA218" s="40"/>
      <c r="AC218" s="49"/>
      <c r="AD218" s="57"/>
      <c r="AE218" s="57"/>
      <c r="AF218" s="71"/>
      <c r="AG218" s="71"/>
      <c r="AH218" s="21"/>
      <c r="AI218" s="21"/>
      <c r="AJ218" s="41"/>
      <c r="AM218" s="77"/>
      <c r="AN218" s="121"/>
      <c r="AO218" s="130"/>
      <c r="AP218" s="120"/>
      <c r="AQ218" s="119"/>
      <c r="AR218" s="119"/>
      <c r="BJ218" s="36"/>
      <c r="BK218" s="34"/>
      <c r="BL218" s="34"/>
      <c r="BM218" s="34"/>
      <c r="BN218" s="37"/>
      <c r="BO218" s="37"/>
      <c r="BP218" s="37"/>
      <c r="BQ218" s="38"/>
      <c r="BR218" s="38"/>
      <c r="BS218" s="38"/>
      <c r="BT218" s="39"/>
      <c r="BU218" s="27"/>
      <c r="BV218" s="27"/>
      <c r="BW218" s="27"/>
      <c r="BX218" s="27"/>
      <c r="BY218" s="27"/>
      <c r="BZ218" s="27"/>
      <c r="CA218" s="27"/>
      <c r="CD218" s="23"/>
      <c r="CE218" s="23"/>
      <c r="CG218" s="37"/>
    </row>
    <row r="219" spans="25:85" ht="15.75">
      <c r="Y219" s="33"/>
      <c r="Z219" s="33"/>
      <c r="AA219" s="40"/>
      <c r="AC219" s="49"/>
      <c r="AD219" s="57"/>
      <c r="AE219" s="57"/>
      <c r="AF219" s="71"/>
      <c r="AG219" s="71"/>
      <c r="AH219" s="21"/>
      <c r="AI219" s="21"/>
      <c r="AJ219" s="41"/>
      <c r="AM219" s="77"/>
      <c r="AN219" s="121"/>
      <c r="AO219" s="130"/>
      <c r="AP219" s="128"/>
      <c r="AQ219" s="128"/>
      <c r="AR219" s="120"/>
      <c r="BJ219" s="36"/>
      <c r="BK219" s="34"/>
      <c r="BL219" s="34"/>
      <c r="BM219" s="34"/>
      <c r="BN219" s="37"/>
      <c r="BO219" s="37"/>
      <c r="BP219" s="37"/>
      <c r="BQ219" s="38"/>
      <c r="BR219" s="38"/>
      <c r="BS219" s="38"/>
      <c r="BT219" s="39"/>
      <c r="BU219" s="27"/>
      <c r="BV219" s="27"/>
      <c r="BW219" s="27"/>
      <c r="BX219" s="27"/>
      <c r="BY219" s="27"/>
      <c r="BZ219" s="27"/>
      <c r="CA219" s="27"/>
      <c r="CG219" s="37"/>
    </row>
    <row r="220" spans="25:85" ht="15.75">
      <c r="Y220" s="33"/>
      <c r="Z220" s="33"/>
      <c r="AA220" s="40"/>
      <c r="AC220" s="49"/>
      <c r="AD220" s="57"/>
      <c r="AE220" s="57"/>
      <c r="AF220" s="71"/>
      <c r="AG220" s="71"/>
      <c r="AH220" s="21"/>
      <c r="AI220" s="21"/>
      <c r="AJ220" s="41"/>
      <c r="AM220" s="77"/>
      <c r="AN220" s="121"/>
      <c r="AO220" s="130"/>
      <c r="AP220" s="120"/>
      <c r="AQ220" s="119"/>
      <c r="AR220" s="119"/>
      <c r="BJ220" s="36"/>
      <c r="BK220" s="34"/>
      <c r="BL220" s="34"/>
      <c r="BM220" s="34"/>
      <c r="BN220" s="37"/>
      <c r="BO220" s="37"/>
      <c r="BP220" s="37"/>
      <c r="BQ220" s="38"/>
      <c r="BR220" s="38"/>
      <c r="BS220" s="38"/>
      <c r="BT220" s="39"/>
      <c r="BU220" s="27"/>
      <c r="BV220" s="27"/>
      <c r="BW220" s="27"/>
      <c r="BX220" s="27"/>
      <c r="BY220" s="27"/>
      <c r="BZ220" s="27"/>
      <c r="CA220" s="27"/>
      <c r="CG220" s="37"/>
    </row>
    <row r="221" spans="25:85" ht="15.75">
      <c r="Y221" s="33"/>
      <c r="Z221" s="33"/>
      <c r="AA221" s="40"/>
      <c r="AC221" s="49"/>
      <c r="AD221" s="57"/>
      <c r="AE221" s="57"/>
      <c r="AF221" s="71"/>
      <c r="AG221" s="71"/>
      <c r="AH221" s="21"/>
      <c r="AI221" s="21"/>
      <c r="AJ221" s="41"/>
      <c r="AM221" s="77"/>
      <c r="AN221" s="121"/>
      <c r="AO221" s="130"/>
      <c r="AP221" s="120"/>
      <c r="AQ221" s="119"/>
      <c r="AR221" s="119"/>
      <c r="BJ221" s="36"/>
      <c r="BK221" s="34"/>
      <c r="BL221" s="34"/>
      <c r="BM221" s="34"/>
      <c r="BN221" s="37"/>
      <c r="BO221" s="37"/>
      <c r="BP221" s="37"/>
      <c r="BQ221" s="38"/>
      <c r="BR221" s="38"/>
      <c r="BS221" s="38"/>
      <c r="BT221" s="39"/>
      <c r="BU221" s="27"/>
      <c r="BV221" s="27"/>
      <c r="BW221" s="27"/>
      <c r="BX221" s="27"/>
      <c r="BY221" s="27"/>
      <c r="BZ221" s="27"/>
      <c r="CA221" s="27"/>
      <c r="CD221" s="23"/>
      <c r="CE221" s="23"/>
      <c r="CG221" s="37"/>
    </row>
    <row r="222" spans="25:85" ht="15.75">
      <c r="Y222" s="33"/>
      <c r="Z222" s="33"/>
      <c r="AA222" s="40"/>
      <c r="AC222" s="49"/>
      <c r="AD222" s="57"/>
      <c r="AE222" s="57"/>
      <c r="AF222" s="71"/>
      <c r="AG222" s="71"/>
      <c r="AH222" s="21"/>
      <c r="AI222" s="21"/>
      <c r="AJ222" s="41"/>
      <c r="AM222" s="77"/>
      <c r="AN222" s="121"/>
      <c r="AO222" s="130"/>
      <c r="AP222" s="120"/>
      <c r="AQ222" s="119"/>
      <c r="AR222" s="119"/>
      <c r="BJ222" s="36"/>
      <c r="BK222" s="34"/>
      <c r="BL222" s="34"/>
      <c r="BM222" s="34"/>
      <c r="BN222" s="37"/>
      <c r="BO222" s="37"/>
      <c r="BP222" s="37"/>
      <c r="BQ222" s="38"/>
      <c r="BR222" s="38"/>
      <c r="BS222" s="38"/>
      <c r="BT222" s="39"/>
      <c r="BU222" s="27"/>
      <c r="BV222" s="27"/>
      <c r="BW222" s="27"/>
      <c r="BX222" s="27"/>
      <c r="BY222" s="27"/>
      <c r="BZ222" s="27"/>
      <c r="CA222" s="27"/>
      <c r="CG222" s="37"/>
    </row>
    <row r="223" spans="25:85" ht="15.75">
      <c r="Y223" s="33"/>
      <c r="Z223" s="33"/>
      <c r="AA223" s="40"/>
      <c r="AC223" s="49"/>
      <c r="AD223" s="57"/>
      <c r="AE223" s="57"/>
      <c r="AF223" s="71"/>
      <c r="AG223" s="71"/>
      <c r="AH223" s="21"/>
      <c r="AI223" s="21"/>
      <c r="AJ223" s="41"/>
      <c r="AM223" s="77"/>
      <c r="AN223" s="121"/>
      <c r="AO223" s="130"/>
      <c r="AP223" s="120"/>
      <c r="AQ223" s="119"/>
      <c r="AR223" s="119"/>
      <c r="BJ223" s="36"/>
      <c r="BK223" s="34"/>
      <c r="BL223" s="34"/>
      <c r="BM223" s="34"/>
      <c r="BN223" s="37"/>
      <c r="BO223" s="37"/>
      <c r="BP223" s="37"/>
      <c r="BQ223" s="38"/>
      <c r="BR223" s="38"/>
      <c r="BS223" s="38"/>
      <c r="BT223" s="39"/>
      <c r="BU223" s="27"/>
      <c r="BV223" s="27"/>
      <c r="BW223" s="27"/>
      <c r="BX223" s="27"/>
      <c r="BY223" s="27"/>
      <c r="BZ223" s="27"/>
      <c r="CA223" s="27"/>
      <c r="CG223" s="37"/>
    </row>
    <row r="224" spans="25:85" ht="15.75">
      <c r="Y224" s="33"/>
      <c r="Z224" s="33"/>
      <c r="AA224" s="40"/>
      <c r="AC224" s="49"/>
      <c r="AD224" s="57"/>
      <c r="AE224" s="57"/>
      <c r="AF224" s="71"/>
      <c r="AG224" s="71"/>
      <c r="AH224" s="21"/>
      <c r="AI224" s="21"/>
      <c r="AJ224" s="41"/>
      <c r="AM224" s="77"/>
      <c r="AN224" s="121"/>
      <c r="AO224" s="130"/>
      <c r="AP224" s="128"/>
      <c r="AQ224" s="128"/>
      <c r="AR224" s="120"/>
      <c r="BJ224" s="36"/>
      <c r="BK224" s="34"/>
      <c r="BL224" s="34"/>
      <c r="BM224" s="34"/>
      <c r="BN224" s="37"/>
      <c r="BO224" s="37"/>
      <c r="BP224" s="37"/>
      <c r="BQ224" s="38"/>
      <c r="BR224" s="38"/>
      <c r="BS224" s="38"/>
      <c r="BT224" s="39"/>
      <c r="BU224" s="27"/>
      <c r="BV224" s="27"/>
      <c r="BW224" s="27"/>
      <c r="BX224" s="27"/>
      <c r="BY224" s="27"/>
      <c r="BZ224" s="27"/>
      <c r="CA224" s="27"/>
      <c r="CD224" s="23"/>
      <c r="CE224" s="23"/>
      <c r="CG224" s="37"/>
    </row>
    <row r="225" spans="25:85" ht="15.75">
      <c r="Y225" s="33"/>
      <c r="Z225" s="33"/>
      <c r="AA225" s="40"/>
      <c r="AC225" s="49"/>
      <c r="AD225" s="57"/>
      <c r="AE225" s="57"/>
      <c r="AF225" s="71"/>
      <c r="AG225" s="71"/>
      <c r="AH225" s="21"/>
      <c r="AI225" s="21"/>
      <c r="AJ225" s="41"/>
      <c r="AM225" s="77"/>
      <c r="AN225" s="121"/>
      <c r="AO225" s="130"/>
      <c r="AP225" s="120"/>
      <c r="AQ225" s="119"/>
      <c r="AR225" s="119"/>
      <c r="BJ225" s="36"/>
      <c r="BK225" s="34"/>
      <c r="BL225" s="34"/>
      <c r="BM225" s="34"/>
      <c r="BN225" s="37"/>
      <c r="BO225" s="37"/>
      <c r="BP225" s="37"/>
      <c r="BQ225" s="38"/>
      <c r="BR225" s="38"/>
      <c r="BS225" s="38"/>
      <c r="BT225" s="39"/>
      <c r="BU225" s="27"/>
      <c r="BV225" s="27"/>
      <c r="BW225" s="27"/>
      <c r="BX225" s="27"/>
      <c r="BY225" s="27"/>
      <c r="BZ225" s="27"/>
      <c r="CA225" s="27"/>
      <c r="CG225" s="37"/>
    </row>
    <row r="226" spans="25:85" ht="15.75">
      <c r="Y226" s="33"/>
      <c r="Z226" s="33"/>
      <c r="AA226" s="40"/>
      <c r="AC226" s="49"/>
      <c r="AD226" s="57"/>
      <c r="AE226" s="57"/>
      <c r="AF226" s="71"/>
      <c r="AG226" s="71"/>
      <c r="AH226" s="21"/>
      <c r="AI226" s="21"/>
      <c r="AJ226" s="41"/>
      <c r="AM226" s="77"/>
      <c r="AN226" s="121"/>
      <c r="AO226" s="130"/>
      <c r="AP226" s="120"/>
      <c r="AQ226" s="119"/>
      <c r="AR226" s="119"/>
      <c r="BJ226" s="36"/>
      <c r="BK226" s="34"/>
      <c r="BL226" s="34"/>
      <c r="BM226" s="34"/>
      <c r="BN226" s="37"/>
      <c r="BO226" s="37"/>
      <c r="BP226" s="37"/>
      <c r="BQ226" s="38"/>
      <c r="BR226" s="38"/>
      <c r="BS226" s="38"/>
      <c r="BT226" s="39"/>
      <c r="BU226" s="27"/>
      <c r="BV226" s="27"/>
      <c r="BW226" s="27"/>
      <c r="BX226" s="27"/>
      <c r="BY226" s="27"/>
      <c r="BZ226" s="27"/>
      <c r="CA226" s="27"/>
      <c r="CG226" s="37"/>
    </row>
    <row r="227" spans="25:85" ht="15.75">
      <c r="Y227" s="33"/>
      <c r="Z227" s="33"/>
      <c r="AA227" s="40"/>
      <c r="AC227" s="49"/>
      <c r="AD227" s="57"/>
      <c r="AE227" s="57"/>
      <c r="AF227" s="71"/>
      <c r="AG227" s="71"/>
      <c r="AH227" s="21"/>
      <c r="AI227" s="21"/>
      <c r="AJ227" s="41"/>
      <c r="AM227" s="77"/>
      <c r="AN227" s="121"/>
      <c r="AO227" s="130"/>
      <c r="AP227" s="120"/>
      <c r="AQ227" s="119"/>
      <c r="AR227" s="119"/>
      <c r="BJ227" s="36"/>
      <c r="BK227" s="34"/>
      <c r="BL227" s="34"/>
      <c r="BM227" s="34"/>
      <c r="BN227" s="37"/>
      <c r="BO227" s="37"/>
      <c r="BP227" s="37"/>
      <c r="BQ227" s="38"/>
      <c r="BR227" s="38"/>
      <c r="BS227" s="38"/>
      <c r="BT227" s="39"/>
      <c r="BU227" s="27"/>
      <c r="BV227" s="27"/>
      <c r="BW227" s="27"/>
      <c r="BX227" s="27"/>
      <c r="BY227" s="27"/>
      <c r="BZ227" s="27"/>
      <c r="CA227" s="27"/>
      <c r="CD227" s="23"/>
      <c r="CE227" s="23"/>
      <c r="CG227" s="37"/>
    </row>
    <row r="228" spans="25:85" ht="15.75">
      <c r="Y228" s="33"/>
      <c r="Z228" s="33"/>
      <c r="AA228" s="40"/>
      <c r="AC228" s="49"/>
      <c r="AD228" s="57"/>
      <c r="AE228" s="57"/>
      <c r="AF228" s="71"/>
      <c r="AG228" s="71"/>
      <c r="AH228" s="21"/>
      <c r="AI228" s="21"/>
      <c r="AJ228" s="41"/>
      <c r="AM228" s="77"/>
      <c r="AN228" s="121"/>
      <c r="AO228" s="130"/>
      <c r="AP228" s="120"/>
      <c r="AQ228" s="119"/>
      <c r="AR228" s="119"/>
      <c r="BJ228" s="36"/>
      <c r="BK228" s="34"/>
      <c r="BL228" s="34"/>
      <c r="BM228" s="34"/>
      <c r="BN228" s="37"/>
      <c r="BO228" s="37"/>
      <c r="BP228" s="37"/>
      <c r="BQ228" s="38"/>
      <c r="BR228" s="38"/>
      <c r="BS228" s="38"/>
      <c r="BT228" s="39"/>
      <c r="BU228" s="27"/>
      <c r="BV228" s="27"/>
      <c r="BW228" s="27"/>
      <c r="BX228" s="27"/>
      <c r="BY228" s="27"/>
      <c r="BZ228" s="27"/>
      <c r="CA228" s="27"/>
      <c r="CG228" s="37"/>
    </row>
    <row r="229" spans="25:85" ht="15.75">
      <c r="Y229" s="33"/>
      <c r="Z229" s="33"/>
      <c r="AA229" s="40"/>
      <c r="AC229" s="49"/>
      <c r="AD229" s="57"/>
      <c r="AE229" s="57"/>
      <c r="AF229" s="71"/>
      <c r="AG229" s="71"/>
      <c r="AH229" s="21"/>
      <c r="AI229" s="21"/>
      <c r="AJ229" s="41"/>
      <c r="AM229" s="77"/>
      <c r="AN229" s="121"/>
      <c r="AO229" s="130"/>
      <c r="AP229" s="128"/>
      <c r="AQ229" s="128"/>
      <c r="AR229" s="120"/>
      <c r="BJ229" s="36"/>
      <c r="BK229" s="34"/>
      <c r="BL229" s="34"/>
      <c r="BM229" s="34"/>
      <c r="BN229" s="37"/>
      <c r="BO229" s="37"/>
      <c r="BP229" s="37"/>
      <c r="BQ229" s="38"/>
      <c r="BR229" s="38"/>
      <c r="BS229" s="38"/>
      <c r="BT229" s="39"/>
      <c r="BU229" s="27"/>
      <c r="BV229" s="27"/>
      <c r="BW229" s="27"/>
      <c r="BX229" s="27"/>
      <c r="BY229" s="27"/>
      <c r="BZ229" s="27"/>
      <c r="CA229" s="27"/>
      <c r="CG229" s="37"/>
    </row>
    <row r="230" spans="25:85" ht="15.75">
      <c r="Y230" s="33"/>
      <c r="Z230" s="33"/>
      <c r="AA230" s="40"/>
      <c r="AC230" s="49"/>
      <c r="AD230" s="57"/>
      <c r="AE230" s="57"/>
      <c r="AF230" s="71"/>
      <c r="AG230" s="71"/>
      <c r="AH230" s="21"/>
      <c r="AI230" s="21"/>
      <c r="AJ230" s="41"/>
      <c r="AM230" s="77"/>
      <c r="AN230" s="121"/>
      <c r="AO230" s="130"/>
      <c r="AP230" s="120"/>
      <c r="AQ230" s="119"/>
      <c r="AR230" s="119"/>
      <c r="BJ230" s="36"/>
      <c r="BK230" s="34"/>
      <c r="BL230" s="34"/>
      <c r="BM230" s="34"/>
      <c r="BN230" s="37"/>
      <c r="BO230" s="37"/>
      <c r="BP230" s="37"/>
      <c r="BQ230" s="38"/>
      <c r="BR230" s="38"/>
      <c r="BS230" s="38"/>
      <c r="BT230" s="39"/>
      <c r="BU230" s="27"/>
      <c r="BV230" s="27"/>
      <c r="BW230" s="27"/>
      <c r="BX230" s="27"/>
      <c r="BY230" s="27"/>
      <c r="BZ230" s="27"/>
      <c r="CA230" s="27"/>
      <c r="CD230" s="23"/>
      <c r="CE230" s="23"/>
      <c r="CG230" s="37"/>
    </row>
    <row r="231" spans="25:85" ht="15.75">
      <c r="Y231" s="33"/>
      <c r="Z231" s="33"/>
      <c r="AA231" s="40"/>
      <c r="AC231" s="49"/>
      <c r="AD231" s="57"/>
      <c r="AE231" s="57"/>
      <c r="AF231" s="71"/>
      <c r="AG231" s="71"/>
      <c r="AH231" s="21"/>
      <c r="AI231" s="21"/>
      <c r="AJ231" s="41"/>
      <c r="AM231" s="77"/>
      <c r="AN231" s="121"/>
      <c r="AO231" s="130"/>
      <c r="AP231" s="120"/>
      <c r="AQ231" s="119"/>
      <c r="AR231" s="119"/>
      <c r="BJ231" s="36"/>
      <c r="BK231" s="34"/>
      <c r="BL231" s="34"/>
      <c r="BM231" s="34"/>
      <c r="BN231" s="37"/>
      <c r="BO231" s="37"/>
      <c r="BP231" s="37"/>
      <c r="BQ231" s="38"/>
      <c r="BR231" s="38"/>
      <c r="BS231" s="38"/>
      <c r="BT231" s="39"/>
      <c r="BU231" s="27"/>
      <c r="BV231" s="27"/>
      <c r="BW231" s="27"/>
      <c r="BX231" s="27"/>
      <c r="BY231" s="27"/>
      <c r="BZ231" s="27"/>
      <c r="CA231" s="27"/>
      <c r="CG231" s="37"/>
    </row>
    <row r="232" spans="25:85" ht="15.75">
      <c r="Y232" s="33"/>
      <c r="Z232" s="33"/>
      <c r="AA232" s="40"/>
      <c r="AC232" s="49"/>
      <c r="AD232" s="57"/>
      <c r="AE232" s="57"/>
      <c r="AF232" s="71"/>
      <c r="AG232" s="71"/>
      <c r="AH232" s="21"/>
      <c r="AI232" s="21"/>
      <c r="AJ232" s="41"/>
      <c r="AM232" s="77"/>
      <c r="AN232" s="121"/>
      <c r="AO232" s="130"/>
      <c r="AP232" s="120"/>
      <c r="AQ232" s="119"/>
      <c r="AR232" s="119"/>
      <c r="BJ232" s="36"/>
      <c r="BK232" s="34"/>
      <c r="BL232" s="34"/>
      <c r="BM232" s="34"/>
      <c r="BN232" s="37"/>
      <c r="BO232" s="37"/>
      <c r="BP232" s="37"/>
      <c r="BQ232" s="38"/>
      <c r="BR232" s="38"/>
      <c r="BS232" s="38"/>
      <c r="BT232" s="39"/>
      <c r="BU232" s="27"/>
      <c r="BV232" s="27"/>
      <c r="BW232" s="27"/>
      <c r="BX232" s="27"/>
      <c r="BY232" s="27"/>
      <c r="BZ232" s="27"/>
      <c r="CA232" s="27"/>
      <c r="CG232" s="37"/>
    </row>
    <row r="233" spans="25:85" ht="15.75">
      <c r="Y233" s="33"/>
      <c r="Z233" s="33"/>
      <c r="AA233" s="40"/>
      <c r="AC233" s="49"/>
      <c r="AD233" s="57"/>
      <c r="AE233" s="57"/>
      <c r="AF233" s="71"/>
      <c r="AG233" s="71"/>
      <c r="AH233" s="21"/>
      <c r="AI233" s="21"/>
      <c r="AJ233" s="41"/>
      <c r="AM233" s="77"/>
      <c r="AN233" s="121"/>
      <c r="AO233" s="130"/>
      <c r="AP233" s="120"/>
      <c r="AQ233" s="119"/>
      <c r="AR233" s="119"/>
      <c r="BJ233" s="36"/>
      <c r="BK233" s="34"/>
      <c r="BL233" s="34"/>
      <c r="BM233" s="34"/>
      <c r="BN233" s="37"/>
      <c r="BO233" s="37"/>
      <c r="BP233" s="37"/>
      <c r="BQ233" s="38"/>
      <c r="BR233" s="38"/>
      <c r="BS233" s="38"/>
      <c r="BT233" s="39"/>
      <c r="BU233" s="27"/>
      <c r="BV233" s="27"/>
      <c r="BW233" s="27"/>
      <c r="BX233" s="27"/>
      <c r="BY233" s="27"/>
      <c r="BZ233" s="27"/>
      <c r="CA233" s="27"/>
      <c r="CD233" s="23"/>
      <c r="CE233" s="23"/>
      <c r="CG233" s="37"/>
    </row>
    <row r="234" spans="25:85" ht="15.75">
      <c r="Y234" s="33"/>
      <c r="Z234" s="33"/>
      <c r="AA234" s="40"/>
      <c r="AC234" s="49"/>
      <c r="AD234" s="57"/>
      <c r="AE234" s="57"/>
      <c r="AF234" s="71"/>
      <c r="AG234" s="71"/>
      <c r="AH234" s="21"/>
      <c r="AI234" s="21"/>
      <c r="AJ234" s="41"/>
      <c r="AM234" s="77"/>
      <c r="AN234" s="121"/>
      <c r="AO234" s="130"/>
      <c r="AP234" s="128"/>
      <c r="AQ234" s="128"/>
      <c r="AR234" s="120"/>
      <c r="BJ234" s="36"/>
      <c r="BK234" s="34"/>
      <c r="BL234" s="34"/>
      <c r="BM234" s="34"/>
      <c r="BN234" s="37"/>
      <c r="BO234" s="37"/>
      <c r="BP234" s="37"/>
      <c r="BQ234" s="38"/>
      <c r="BR234" s="38"/>
      <c r="BS234" s="38"/>
      <c r="BT234" s="39"/>
      <c r="BU234" s="27"/>
      <c r="BV234" s="27"/>
      <c r="BW234" s="27"/>
      <c r="BX234" s="27"/>
      <c r="BY234" s="27"/>
      <c r="BZ234" s="27"/>
      <c r="CA234" s="27"/>
      <c r="CG234" s="37"/>
    </row>
    <row r="235" spans="25:85" ht="15.75">
      <c r="Y235" s="33"/>
      <c r="Z235" s="33"/>
      <c r="AA235" s="40"/>
      <c r="AC235" s="49"/>
      <c r="AD235" s="57"/>
      <c r="AE235" s="57"/>
      <c r="AF235" s="71"/>
      <c r="AG235" s="71"/>
      <c r="AH235" s="21"/>
      <c r="AI235" s="21"/>
      <c r="AJ235" s="41"/>
      <c r="AM235" s="77"/>
      <c r="AN235" s="121"/>
      <c r="AO235" s="130"/>
      <c r="AP235" s="120"/>
      <c r="AQ235" s="119"/>
      <c r="AR235" s="119"/>
      <c r="BJ235" s="36"/>
      <c r="BK235" s="34"/>
      <c r="BL235" s="34"/>
      <c r="BM235" s="34"/>
      <c r="BN235" s="37"/>
      <c r="BO235" s="37"/>
      <c r="BP235" s="37"/>
      <c r="BQ235" s="38"/>
      <c r="BR235" s="38"/>
      <c r="BS235" s="38"/>
      <c r="BT235" s="39"/>
      <c r="BU235" s="27"/>
      <c r="BV235" s="27"/>
      <c r="BW235" s="27"/>
      <c r="BX235" s="27"/>
      <c r="BY235" s="27"/>
      <c r="BZ235" s="27"/>
      <c r="CA235" s="27"/>
      <c r="CG235" s="37"/>
    </row>
    <row r="236" spans="25:85" ht="15.75">
      <c r="Y236" s="33"/>
      <c r="Z236" s="33"/>
      <c r="AA236" s="40"/>
      <c r="AC236" s="49"/>
      <c r="AD236" s="57"/>
      <c r="AE236" s="57"/>
      <c r="AF236" s="71"/>
      <c r="AG236" s="71"/>
      <c r="AH236" s="21"/>
      <c r="AI236" s="21"/>
      <c r="AJ236" s="41"/>
      <c r="AM236" s="77"/>
      <c r="AN236" s="121"/>
      <c r="AO236" s="130"/>
      <c r="AP236" s="120"/>
      <c r="AQ236" s="119"/>
      <c r="AR236" s="119"/>
      <c r="BJ236" s="36"/>
      <c r="BK236" s="34"/>
      <c r="BL236" s="34"/>
      <c r="BM236" s="34"/>
      <c r="BN236" s="37"/>
      <c r="BO236" s="37"/>
      <c r="BP236" s="37"/>
      <c r="BQ236" s="38"/>
      <c r="BR236" s="38"/>
      <c r="BS236" s="38"/>
      <c r="BT236" s="39"/>
      <c r="BU236" s="27"/>
      <c r="BV236" s="27"/>
      <c r="BW236" s="27"/>
      <c r="BX236" s="27"/>
      <c r="BY236" s="27"/>
      <c r="BZ236" s="27"/>
      <c r="CA236" s="27"/>
      <c r="CD236" s="23"/>
      <c r="CE236" s="23"/>
      <c r="CG236" s="37"/>
    </row>
    <row r="237" spans="25:85" ht="15.75">
      <c r="Y237" s="33"/>
      <c r="Z237" s="33"/>
      <c r="AA237" s="40"/>
      <c r="AC237" s="49"/>
      <c r="AD237" s="57"/>
      <c r="AE237" s="57"/>
      <c r="AF237" s="71"/>
      <c r="AG237" s="71"/>
      <c r="AH237" s="21"/>
      <c r="AI237" s="21"/>
      <c r="AJ237" s="41"/>
      <c r="AM237" s="77"/>
      <c r="AN237" s="121"/>
      <c r="AO237" s="130"/>
      <c r="AP237" s="120"/>
      <c r="AQ237" s="119"/>
      <c r="AR237" s="119"/>
      <c r="BJ237" s="36"/>
      <c r="BK237" s="34"/>
      <c r="BL237" s="34"/>
      <c r="BM237" s="34"/>
      <c r="BN237" s="37"/>
      <c r="BO237" s="37"/>
      <c r="BP237" s="37"/>
      <c r="BQ237" s="38"/>
      <c r="BR237" s="38"/>
      <c r="BS237" s="38"/>
      <c r="BT237" s="39"/>
      <c r="BU237" s="27"/>
      <c r="BV237" s="27"/>
      <c r="BW237" s="27"/>
      <c r="BX237" s="27"/>
      <c r="BY237" s="27"/>
      <c r="BZ237" s="27"/>
      <c r="CA237" s="27"/>
      <c r="CG237" s="37"/>
    </row>
    <row r="238" spans="25:85" ht="15.75">
      <c r="Y238" s="33"/>
      <c r="Z238" s="33"/>
      <c r="AA238" s="40"/>
      <c r="AC238" s="49"/>
      <c r="AD238" s="57"/>
      <c r="AE238" s="57"/>
      <c r="AF238" s="71"/>
      <c r="AG238" s="71"/>
      <c r="AH238" s="21"/>
      <c r="AI238" s="21"/>
      <c r="AJ238" s="41"/>
      <c r="AM238" s="77"/>
      <c r="AN238" s="121"/>
      <c r="AO238" s="130"/>
      <c r="AP238" s="120"/>
      <c r="AQ238" s="119"/>
      <c r="AR238" s="119"/>
      <c r="BJ238" s="36"/>
      <c r="BK238" s="34"/>
      <c r="BL238" s="34"/>
      <c r="BM238" s="34"/>
      <c r="BN238" s="37"/>
      <c r="BO238" s="37"/>
      <c r="BP238" s="37"/>
      <c r="BQ238" s="38"/>
      <c r="BR238" s="38"/>
      <c r="BS238" s="38"/>
      <c r="BT238" s="39"/>
      <c r="BU238" s="27"/>
      <c r="BV238" s="27"/>
      <c r="BW238" s="27"/>
      <c r="BX238" s="27"/>
      <c r="BY238" s="27"/>
      <c r="BZ238" s="27"/>
      <c r="CA238" s="27"/>
      <c r="CG238" s="37"/>
    </row>
    <row r="239" spans="25:85" ht="15.75">
      <c r="Y239" s="33"/>
      <c r="Z239" s="33"/>
      <c r="AA239" s="40"/>
      <c r="AC239" s="49"/>
      <c r="AD239" s="57"/>
      <c r="AE239" s="57"/>
      <c r="AF239" s="71"/>
      <c r="AG239" s="71"/>
      <c r="AH239" s="21"/>
      <c r="AI239" s="21"/>
      <c r="AJ239" s="41"/>
      <c r="AM239" s="77"/>
      <c r="AN239" s="121"/>
      <c r="AO239" s="130"/>
      <c r="AP239" s="128"/>
      <c r="AQ239" s="128"/>
      <c r="AR239" s="120"/>
      <c r="BJ239" s="36"/>
      <c r="BK239" s="34"/>
      <c r="BL239" s="34"/>
      <c r="BM239" s="34"/>
      <c r="BN239" s="37"/>
      <c r="BO239" s="37"/>
      <c r="BP239" s="37"/>
      <c r="BQ239" s="38"/>
      <c r="BR239" s="38"/>
      <c r="BS239" s="38"/>
      <c r="BT239" s="39"/>
      <c r="BU239" s="27"/>
      <c r="BV239" s="27"/>
      <c r="BW239" s="27"/>
      <c r="BX239" s="27"/>
      <c r="BY239" s="27"/>
      <c r="BZ239" s="27"/>
      <c r="CA239" s="27"/>
      <c r="CD239" s="23"/>
      <c r="CE239" s="23"/>
      <c r="CG239" s="37"/>
    </row>
    <row r="240" spans="25:85" ht="15.75">
      <c r="Y240" s="33"/>
      <c r="Z240" s="33"/>
      <c r="AA240" s="40"/>
      <c r="AC240" s="49"/>
      <c r="AD240" s="57"/>
      <c r="AE240" s="57"/>
      <c r="AF240" s="71"/>
      <c r="AG240" s="71"/>
      <c r="AH240" s="21"/>
      <c r="AI240" s="21"/>
      <c r="AJ240" s="41"/>
      <c r="AM240" s="77"/>
      <c r="AN240" s="121"/>
      <c r="AO240" s="130"/>
      <c r="AP240" s="120"/>
      <c r="AQ240" s="119"/>
      <c r="AR240" s="119"/>
      <c r="BJ240" s="36"/>
      <c r="BK240" s="34"/>
      <c r="BL240" s="34"/>
      <c r="BM240" s="34"/>
      <c r="BN240" s="37"/>
      <c r="BO240" s="37"/>
      <c r="BP240" s="37"/>
      <c r="BQ240" s="38"/>
      <c r="BR240" s="38"/>
      <c r="BS240" s="38"/>
      <c r="BT240" s="39"/>
      <c r="BU240" s="27"/>
      <c r="BV240" s="27"/>
      <c r="BW240" s="27"/>
      <c r="BX240" s="27"/>
      <c r="BY240" s="27"/>
      <c r="BZ240" s="27"/>
      <c r="CA240" s="27"/>
      <c r="CG240" s="37"/>
    </row>
    <row r="241" spans="25:85" ht="15.75">
      <c r="Y241" s="33"/>
      <c r="Z241" s="33"/>
      <c r="AA241" s="40"/>
      <c r="AC241" s="49"/>
      <c r="AD241" s="57"/>
      <c r="AE241" s="57"/>
      <c r="AF241" s="71"/>
      <c r="AG241" s="71"/>
      <c r="AH241" s="21"/>
      <c r="AI241" s="21"/>
      <c r="AJ241" s="41"/>
      <c r="AM241" s="77"/>
      <c r="AN241" s="121"/>
      <c r="AO241" s="130"/>
      <c r="AP241" s="120"/>
      <c r="AQ241" s="119"/>
      <c r="AR241" s="119"/>
      <c r="BJ241" s="36"/>
      <c r="BK241" s="34"/>
      <c r="BL241" s="34"/>
      <c r="BM241" s="34"/>
      <c r="BN241" s="37"/>
      <c r="BO241" s="37"/>
      <c r="BP241" s="37"/>
      <c r="BQ241" s="38"/>
      <c r="BR241" s="38"/>
      <c r="BS241" s="38"/>
      <c r="BT241" s="39"/>
      <c r="BU241" s="27"/>
      <c r="BV241" s="27"/>
      <c r="BW241" s="27"/>
      <c r="BX241" s="27"/>
      <c r="BY241" s="27"/>
      <c r="BZ241" s="27"/>
      <c r="CA241" s="27"/>
      <c r="CG241" s="37"/>
    </row>
    <row r="242" spans="25:85" ht="15.75">
      <c r="Y242" s="33"/>
      <c r="Z242" s="33"/>
      <c r="AA242" s="40"/>
      <c r="AC242" s="49"/>
      <c r="AD242" s="57"/>
      <c r="AE242" s="57"/>
      <c r="AF242" s="71"/>
      <c r="AG242" s="71"/>
      <c r="AH242" s="21"/>
      <c r="AI242" s="21"/>
      <c r="AJ242" s="41"/>
      <c r="AM242" s="77"/>
      <c r="AN242" s="121"/>
      <c r="AO242" s="130"/>
      <c r="AP242" s="120"/>
      <c r="AQ242" s="119"/>
      <c r="AR242" s="119"/>
      <c r="BJ242" s="36"/>
      <c r="BK242" s="34"/>
      <c r="BL242" s="34"/>
      <c r="BM242" s="34"/>
      <c r="BN242" s="37"/>
      <c r="BO242" s="37"/>
      <c r="BP242" s="37"/>
      <c r="BQ242" s="38"/>
      <c r="BR242" s="38"/>
      <c r="BS242" s="38"/>
      <c r="BT242" s="39"/>
      <c r="BU242" s="27"/>
      <c r="BV242" s="27"/>
      <c r="BW242" s="27"/>
      <c r="BX242" s="27"/>
      <c r="BY242" s="27"/>
      <c r="BZ242" s="27"/>
      <c r="CA242" s="27"/>
      <c r="CD242" s="23"/>
      <c r="CE242" s="23"/>
      <c r="CG242" s="37"/>
    </row>
    <row r="243" spans="25:85" ht="15.75">
      <c r="Y243" s="33"/>
      <c r="Z243" s="33"/>
      <c r="AA243" s="40"/>
      <c r="AC243" s="49"/>
      <c r="AD243" s="57"/>
      <c r="AE243" s="57"/>
      <c r="AF243" s="71"/>
      <c r="AG243" s="71"/>
      <c r="AH243" s="21"/>
      <c r="AI243" s="21"/>
      <c r="AJ243" s="41"/>
      <c r="AM243" s="77"/>
      <c r="AN243" s="121"/>
      <c r="AO243" s="130"/>
      <c r="AP243" s="120"/>
      <c r="AQ243" s="119"/>
      <c r="AR243" s="119"/>
      <c r="BJ243" s="36"/>
      <c r="BK243" s="34"/>
      <c r="BL243" s="34"/>
      <c r="BM243" s="34"/>
      <c r="BN243" s="37"/>
      <c r="BO243" s="37"/>
      <c r="BP243" s="37"/>
      <c r="BQ243" s="38"/>
      <c r="BR243" s="38"/>
      <c r="BS243" s="38"/>
      <c r="BT243" s="39"/>
      <c r="BU243" s="27"/>
      <c r="BV243" s="27"/>
      <c r="BW243" s="27"/>
      <c r="BX243" s="27"/>
      <c r="BY243" s="27"/>
      <c r="BZ243" s="27"/>
      <c r="CA243" s="27"/>
      <c r="CG243" s="37"/>
    </row>
    <row r="244" spans="25:85" ht="15.75">
      <c r="Y244" s="33"/>
      <c r="Z244" s="33"/>
      <c r="AA244" s="40"/>
      <c r="AC244" s="49"/>
      <c r="AD244" s="57"/>
      <c r="AE244" s="57"/>
      <c r="AF244" s="71"/>
      <c r="AG244" s="71"/>
      <c r="AH244" s="21"/>
      <c r="AI244" s="21"/>
      <c r="AJ244" s="41"/>
      <c r="AM244" s="77"/>
      <c r="AN244" s="121"/>
      <c r="AO244" s="130"/>
      <c r="AP244" s="128"/>
      <c r="AQ244" s="128"/>
      <c r="AR244" s="120"/>
      <c r="BJ244" s="36"/>
      <c r="BK244" s="34"/>
      <c r="BL244" s="34"/>
      <c r="BM244" s="34"/>
      <c r="BN244" s="37"/>
      <c r="BO244" s="37"/>
      <c r="BP244" s="37"/>
      <c r="BQ244" s="38"/>
      <c r="BR244" s="38"/>
      <c r="BS244" s="38"/>
      <c r="BT244" s="39"/>
      <c r="BU244" s="27"/>
      <c r="BV244" s="27"/>
      <c r="BW244" s="27"/>
      <c r="BX244" s="27"/>
      <c r="BY244" s="27"/>
      <c r="BZ244" s="27"/>
      <c r="CA244" s="27"/>
      <c r="CG244" s="37"/>
    </row>
    <row r="245" spans="25:85" ht="15.75">
      <c r="Y245" s="33"/>
      <c r="Z245" s="33"/>
      <c r="AA245" s="40"/>
      <c r="AC245" s="49"/>
      <c r="AD245" s="57"/>
      <c r="AE245" s="57"/>
      <c r="AF245" s="71"/>
      <c r="AG245" s="71"/>
      <c r="AH245" s="21"/>
      <c r="AI245" s="21"/>
      <c r="AJ245" s="41"/>
      <c r="AM245" s="77"/>
      <c r="AN245" s="121"/>
      <c r="AO245" s="130"/>
      <c r="AP245" s="120"/>
      <c r="AQ245" s="119"/>
      <c r="AR245" s="119"/>
      <c r="BJ245" s="36"/>
      <c r="BK245" s="34"/>
      <c r="BL245" s="34"/>
      <c r="BM245" s="34"/>
      <c r="BN245" s="37"/>
      <c r="BO245" s="37"/>
      <c r="BP245" s="37"/>
      <c r="BQ245" s="38"/>
      <c r="BR245" s="38"/>
      <c r="BS245" s="38"/>
      <c r="BT245" s="39"/>
      <c r="BU245" s="27"/>
      <c r="BV245" s="27"/>
      <c r="BW245" s="27"/>
      <c r="BX245" s="27"/>
      <c r="BY245" s="27"/>
      <c r="BZ245" s="27"/>
      <c r="CA245" s="27"/>
      <c r="CD245" s="23"/>
      <c r="CE245" s="23"/>
      <c r="CG245" s="37"/>
    </row>
    <row r="246" spans="25:85" ht="15.75">
      <c r="Y246" s="33"/>
      <c r="Z246" s="33"/>
      <c r="AA246" s="40"/>
      <c r="AC246" s="49"/>
      <c r="AD246" s="57"/>
      <c r="AE246" s="57"/>
      <c r="AF246" s="71"/>
      <c r="AG246" s="71"/>
      <c r="AH246" s="21"/>
      <c r="AI246" s="21"/>
      <c r="AJ246" s="41"/>
      <c r="AM246" s="77"/>
      <c r="AN246" s="121"/>
      <c r="AO246" s="130"/>
      <c r="AP246" s="120"/>
      <c r="AQ246" s="119"/>
      <c r="AR246" s="119"/>
      <c r="BJ246" s="36"/>
      <c r="BK246" s="34"/>
      <c r="BL246" s="34"/>
      <c r="BM246" s="34"/>
      <c r="BN246" s="37"/>
      <c r="BO246" s="37"/>
      <c r="BP246" s="37"/>
      <c r="BQ246" s="38"/>
      <c r="BR246" s="38"/>
      <c r="BS246" s="38"/>
      <c r="BT246" s="39"/>
      <c r="BU246" s="27"/>
      <c r="BV246" s="27"/>
      <c r="BW246" s="27"/>
      <c r="BX246" s="27"/>
      <c r="BY246" s="27"/>
      <c r="BZ246" s="27"/>
      <c r="CA246" s="27"/>
      <c r="CG246" s="37"/>
    </row>
    <row r="247" spans="25:85" ht="15.75">
      <c r="Y247" s="33"/>
      <c r="Z247" s="33"/>
      <c r="AA247" s="40"/>
      <c r="AC247" s="49"/>
      <c r="AD247" s="57"/>
      <c r="AE247" s="57"/>
      <c r="AF247" s="71"/>
      <c r="AG247" s="71"/>
      <c r="AH247" s="21"/>
      <c r="AI247" s="21"/>
      <c r="AJ247" s="41"/>
      <c r="AM247" s="77"/>
      <c r="AN247" s="121"/>
      <c r="AO247" s="130"/>
      <c r="AP247" s="120"/>
      <c r="AQ247" s="119"/>
      <c r="AR247" s="119"/>
      <c r="BJ247" s="36"/>
      <c r="BK247" s="34"/>
      <c r="BL247" s="34"/>
      <c r="BM247" s="34"/>
      <c r="BN247" s="37"/>
      <c r="BO247" s="37"/>
      <c r="BP247" s="37"/>
      <c r="BQ247" s="38"/>
      <c r="BR247" s="38"/>
      <c r="BS247" s="38"/>
      <c r="BT247" s="39"/>
      <c r="BU247" s="27"/>
      <c r="BV247" s="27"/>
      <c r="BW247" s="27"/>
      <c r="BX247" s="27"/>
      <c r="BY247" s="27"/>
      <c r="BZ247" s="27"/>
      <c r="CA247" s="27"/>
      <c r="CG247" s="37"/>
    </row>
    <row r="248" spans="25:85" ht="15.75">
      <c r="Y248" s="33"/>
      <c r="Z248" s="33"/>
      <c r="AA248" s="40"/>
      <c r="AC248" s="49"/>
      <c r="AD248" s="57"/>
      <c r="AE248" s="57"/>
      <c r="AF248" s="71"/>
      <c r="AG248" s="71"/>
      <c r="AH248" s="21"/>
      <c r="AI248" s="21"/>
      <c r="AJ248" s="41"/>
      <c r="AM248" s="77"/>
      <c r="AN248" s="121"/>
      <c r="AO248" s="130"/>
      <c r="AP248" s="120"/>
      <c r="AQ248" s="119"/>
      <c r="AR248" s="119"/>
      <c r="BJ248" s="36"/>
      <c r="BK248" s="34"/>
      <c r="BL248" s="34"/>
      <c r="BM248" s="34"/>
      <c r="BN248" s="37"/>
      <c r="BO248" s="37"/>
      <c r="BP248" s="37"/>
      <c r="BQ248" s="38"/>
      <c r="BR248" s="38"/>
      <c r="BS248" s="38"/>
      <c r="BT248" s="39"/>
      <c r="BU248" s="27"/>
      <c r="BV248" s="27"/>
      <c r="BW248" s="27"/>
      <c r="BX248" s="27"/>
      <c r="BY248" s="27"/>
      <c r="BZ248" s="27"/>
      <c r="CA248" s="27"/>
      <c r="CD248" s="23"/>
      <c r="CE248" s="23"/>
      <c r="CG248" s="37"/>
    </row>
    <row r="249" spans="25:85" ht="15.75">
      <c r="Y249" s="33"/>
      <c r="Z249" s="33"/>
      <c r="AA249" s="40"/>
      <c r="AC249" s="49"/>
      <c r="AD249" s="57"/>
      <c r="AE249" s="57"/>
      <c r="AF249" s="71"/>
      <c r="AG249" s="71"/>
      <c r="AH249" s="21"/>
      <c r="AI249" s="21"/>
      <c r="AJ249" s="41"/>
      <c r="AM249" s="77"/>
      <c r="AN249" s="121"/>
      <c r="AO249" s="130"/>
      <c r="AP249" s="128"/>
      <c r="AQ249" s="128"/>
      <c r="AR249" s="120"/>
      <c r="BJ249" s="36"/>
      <c r="BK249" s="34"/>
      <c r="BL249" s="34"/>
      <c r="BM249" s="34"/>
      <c r="BN249" s="37"/>
      <c r="BO249" s="37"/>
      <c r="BP249" s="37"/>
      <c r="BQ249" s="38"/>
      <c r="BR249" s="38"/>
      <c r="BS249" s="38"/>
      <c r="BT249" s="39"/>
      <c r="BU249" s="27"/>
      <c r="BV249" s="27"/>
      <c r="BW249" s="27"/>
      <c r="BX249" s="27"/>
      <c r="BY249" s="27"/>
      <c r="BZ249" s="27"/>
      <c r="CA249" s="27"/>
      <c r="CG249" s="37"/>
    </row>
    <row r="250" spans="25:85" ht="15.75">
      <c r="Y250" s="33"/>
      <c r="Z250" s="33"/>
      <c r="AA250" s="40"/>
      <c r="AC250" s="49"/>
      <c r="AD250" s="57"/>
      <c r="AE250" s="57"/>
      <c r="AF250" s="71"/>
      <c r="AG250" s="71"/>
      <c r="AH250" s="21"/>
      <c r="AI250" s="21"/>
      <c r="AJ250" s="41"/>
      <c r="AM250" s="77"/>
      <c r="AN250" s="121"/>
      <c r="AO250" s="130"/>
      <c r="AP250" s="120"/>
      <c r="AQ250" s="119"/>
      <c r="AR250" s="119"/>
      <c r="BJ250" s="36"/>
      <c r="BK250" s="34"/>
      <c r="BL250" s="34"/>
      <c r="BM250" s="34"/>
      <c r="BN250" s="37"/>
      <c r="BO250" s="37"/>
      <c r="BP250" s="37"/>
      <c r="BQ250" s="38"/>
      <c r="BR250" s="38"/>
      <c r="BS250" s="38"/>
      <c r="BT250" s="39"/>
      <c r="BU250" s="27"/>
      <c r="BV250" s="27"/>
      <c r="BW250" s="27"/>
      <c r="BX250" s="27"/>
      <c r="BY250" s="27"/>
      <c r="BZ250" s="27"/>
      <c r="CA250" s="27"/>
      <c r="CG250" s="37"/>
    </row>
    <row r="251" spans="25:85" ht="15.75">
      <c r="Y251" s="33"/>
      <c r="Z251" s="33"/>
      <c r="AA251" s="40"/>
      <c r="AC251" s="49"/>
      <c r="AD251" s="57"/>
      <c r="AE251" s="57"/>
      <c r="AF251" s="71"/>
      <c r="AG251" s="71"/>
      <c r="AH251" s="21"/>
      <c r="AI251" s="21"/>
      <c r="AJ251" s="41"/>
      <c r="AM251" s="77"/>
      <c r="AN251" s="121"/>
      <c r="AO251" s="130"/>
      <c r="AP251" s="120"/>
      <c r="AQ251" s="119"/>
      <c r="AR251" s="119"/>
      <c r="BJ251" s="36"/>
      <c r="BK251" s="34"/>
      <c r="BL251" s="34"/>
      <c r="BM251" s="34"/>
      <c r="BN251" s="37"/>
      <c r="BO251" s="37"/>
      <c r="BP251" s="37"/>
      <c r="BQ251" s="38"/>
      <c r="BR251" s="38"/>
      <c r="BS251" s="38"/>
      <c r="BT251" s="39"/>
      <c r="BU251" s="27"/>
      <c r="BV251" s="27"/>
      <c r="BW251" s="27"/>
      <c r="BX251" s="27"/>
      <c r="BY251" s="27"/>
      <c r="BZ251" s="27"/>
      <c r="CA251" s="27"/>
      <c r="CD251" s="23"/>
      <c r="CE251" s="23"/>
      <c r="CG251" s="37"/>
    </row>
    <row r="252" spans="25:85" ht="15.75">
      <c r="Y252" s="33"/>
      <c r="Z252" s="33"/>
      <c r="AA252" s="40"/>
      <c r="AC252" s="49"/>
      <c r="AD252" s="57"/>
      <c r="AE252" s="57"/>
      <c r="AF252" s="71"/>
      <c r="AG252" s="71"/>
      <c r="AH252" s="21"/>
      <c r="AI252" s="21"/>
      <c r="AJ252" s="41"/>
      <c r="AM252" s="77"/>
      <c r="AN252" s="121"/>
      <c r="AO252" s="130"/>
      <c r="AP252" s="120"/>
      <c r="AQ252" s="119"/>
      <c r="AR252" s="119"/>
      <c r="BJ252" s="36"/>
      <c r="BK252" s="34"/>
      <c r="BL252" s="34"/>
      <c r="BM252" s="34"/>
      <c r="BN252" s="37"/>
      <c r="BO252" s="37"/>
      <c r="BP252" s="37"/>
      <c r="BQ252" s="38"/>
      <c r="BR252" s="38"/>
      <c r="BS252" s="38"/>
      <c r="BT252" s="39"/>
      <c r="BU252" s="27"/>
      <c r="BV252" s="27"/>
      <c r="BW252" s="27"/>
      <c r="BX252" s="27"/>
      <c r="BY252" s="27"/>
      <c r="BZ252" s="27"/>
      <c r="CA252" s="27"/>
      <c r="CG252" s="37"/>
    </row>
    <row r="253" spans="25:85" ht="15.75">
      <c r="Y253" s="33"/>
      <c r="Z253" s="33"/>
      <c r="AA253" s="40"/>
      <c r="AC253" s="49"/>
      <c r="AD253" s="57"/>
      <c r="AE253" s="57"/>
      <c r="AF253" s="71"/>
      <c r="AG253" s="71"/>
      <c r="AH253" s="21"/>
      <c r="AI253" s="21"/>
      <c r="AJ253" s="41"/>
      <c r="AM253" s="77"/>
      <c r="AN253" s="121"/>
      <c r="AO253" s="130"/>
      <c r="AP253" s="120"/>
      <c r="AQ253" s="119"/>
      <c r="AR253" s="119"/>
      <c r="BJ253" s="36"/>
      <c r="BK253" s="34"/>
      <c r="BL253" s="34"/>
      <c r="BM253" s="34"/>
      <c r="BN253" s="37"/>
      <c r="BO253" s="37"/>
      <c r="BP253" s="37"/>
      <c r="BQ253" s="38"/>
      <c r="BR253" s="38"/>
      <c r="BS253" s="38"/>
      <c r="BT253" s="39"/>
      <c r="BU253" s="27"/>
      <c r="BV253" s="27"/>
      <c r="BW253" s="27"/>
      <c r="BX253" s="27"/>
      <c r="BY253" s="27"/>
      <c r="BZ253" s="27"/>
      <c r="CA253" s="27"/>
      <c r="CG253" s="37"/>
    </row>
    <row r="254" spans="25:85" ht="15.75">
      <c r="Y254" s="33"/>
      <c r="Z254" s="33"/>
      <c r="AA254" s="40"/>
      <c r="AC254" s="49"/>
      <c r="AD254" s="57"/>
      <c r="AE254" s="57"/>
      <c r="AF254" s="71"/>
      <c r="AG254" s="71"/>
      <c r="AH254" s="21"/>
      <c r="AI254" s="21"/>
      <c r="AJ254" s="41"/>
      <c r="AM254" s="77"/>
      <c r="AN254" s="121"/>
      <c r="AO254" s="130"/>
      <c r="AP254" s="128"/>
      <c r="AQ254" s="128"/>
      <c r="AR254" s="120"/>
      <c r="BJ254" s="36"/>
      <c r="BK254" s="34"/>
      <c r="BL254" s="34"/>
      <c r="BM254" s="34"/>
      <c r="BN254" s="37"/>
      <c r="BO254" s="37"/>
      <c r="BP254" s="37"/>
      <c r="BQ254" s="38"/>
      <c r="BR254" s="38"/>
      <c r="BS254" s="38"/>
      <c r="BT254" s="39"/>
      <c r="BU254" s="27"/>
      <c r="BV254" s="27"/>
      <c r="BW254" s="27"/>
      <c r="BX254" s="27"/>
      <c r="BY254" s="27"/>
      <c r="BZ254" s="27"/>
      <c r="CA254" s="27"/>
      <c r="CD254" s="23"/>
      <c r="CE254" s="23"/>
      <c r="CG254" s="37"/>
    </row>
    <row r="255" spans="25:85" ht="15.75">
      <c r="Y255" s="33"/>
      <c r="Z255" s="33"/>
      <c r="AA255" s="40"/>
      <c r="AC255" s="49"/>
      <c r="AD255" s="57"/>
      <c r="AE255" s="57"/>
      <c r="AF255" s="71"/>
      <c r="AG255" s="71"/>
      <c r="AH255" s="21"/>
      <c r="AI255" s="21"/>
      <c r="AJ255" s="41"/>
      <c r="AM255" s="77"/>
      <c r="AN255" s="121"/>
      <c r="AO255" s="130"/>
      <c r="AP255" s="120"/>
      <c r="AQ255" s="119"/>
      <c r="AR255" s="119"/>
      <c r="BJ255" s="36"/>
      <c r="BK255" s="34"/>
      <c r="BL255" s="34"/>
      <c r="BM255" s="34"/>
      <c r="BN255" s="37"/>
      <c r="BO255" s="37"/>
      <c r="BP255" s="37"/>
      <c r="BQ255" s="38"/>
      <c r="BR255" s="38"/>
      <c r="BS255" s="38"/>
      <c r="BT255" s="39"/>
      <c r="BU255" s="27"/>
      <c r="BV255" s="27"/>
      <c r="BW255" s="27"/>
      <c r="BX255" s="27"/>
      <c r="BY255" s="27"/>
      <c r="BZ255" s="27"/>
      <c r="CA255" s="27"/>
      <c r="CG255" s="37"/>
    </row>
    <row r="256" spans="25:85" ht="15.75">
      <c r="Y256" s="33"/>
      <c r="Z256" s="33"/>
      <c r="AA256" s="40"/>
      <c r="AC256" s="49"/>
      <c r="AD256" s="57"/>
      <c r="AE256" s="57"/>
      <c r="AF256" s="71"/>
      <c r="AG256" s="71"/>
      <c r="AH256" s="21"/>
      <c r="AI256" s="21"/>
      <c r="AJ256" s="41"/>
      <c r="AM256" s="77"/>
      <c r="AN256" s="121"/>
      <c r="AO256" s="130"/>
      <c r="AP256" s="120"/>
      <c r="AQ256" s="119"/>
      <c r="AR256" s="119"/>
      <c r="BJ256" s="36"/>
      <c r="BK256" s="34"/>
      <c r="BL256" s="34"/>
      <c r="BM256" s="34"/>
      <c r="BN256" s="37"/>
      <c r="BO256" s="37"/>
      <c r="BP256" s="37"/>
      <c r="BQ256" s="38"/>
      <c r="BR256" s="38"/>
      <c r="BS256" s="38"/>
      <c r="BT256" s="39"/>
      <c r="BU256" s="27"/>
      <c r="BV256" s="27"/>
      <c r="BW256" s="27"/>
      <c r="BX256" s="27"/>
      <c r="BY256" s="27"/>
      <c r="BZ256" s="27"/>
      <c r="CA256" s="27"/>
      <c r="CG256" s="37"/>
    </row>
    <row r="257" spans="25:85" ht="15.75">
      <c r="Y257" s="33"/>
      <c r="Z257" s="33"/>
      <c r="AA257" s="40"/>
      <c r="AC257" s="49"/>
      <c r="AD257" s="57"/>
      <c r="AE257" s="57"/>
      <c r="AF257" s="71"/>
      <c r="AG257" s="71"/>
      <c r="AH257" s="21"/>
      <c r="AI257" s="21"/>
      <c r="AJ257" s="41"/>
      <c r="AM257" s="77"/>
      <c r="AN257" s="121"/>
      <c r="AO257" s="130"/>
      <c r="AP257" s="120"/>
      <c r="AQ257" s="119"/>
      <c r="AR257" s="119"/>
      <c r="BJ257" s="36"/>
      <c r="BK257" s="34"/>
      <c r="BL257" s="34"/>
      <c r="BM257" s="34"/>
      <c r="BN257" s="37"/>
      <c r="BO257" s="37"/>
      <c r="BP257" s="37"/>
      <c r="BQ257" s="38"/>
      <c r="BR257" s="38"/>
      <c r="BS257" s="38"/>
      <c r="BT257" s="39"/>
      <c r="BU257" s="27"/>
      <c r="BV257" s="27"/>
      <c r="BW257" s="27"/>
      <c r="BX257" s="27"/>
      <c r="BY257" s="27"/>
      <c r="BZ257" s="27"/>
      <c r="CA257" s="27"/>
      <c r="CD257" s="23"/>
      <c r="CE257" s="23"/>
      <c r="CG257" s="37"/>
    </row>
    <row r="258" spans="25:85" ht="15.75">
      <c r="Y258" s="33"/>
      <c r="Z258" s="33"/>
      <c r="AA258" s="40"/>
      <c r="AC258" s="49"/>
      <c r="AD258" s="57"/>
      <c r="AE258" s="57"/>
      <c r="AF258" s="71"/>
      <c r="AG258" s="71"/>
      <c r="AH258" s="21"/>
      <c r="AI258" s="21"/>
      <c r="AJ258" s="41"/>
      <c r="AM258" s="77"/>
      <c r="AN258" s="121"/>
      <c r="AO258" s="130"/>
      <c r="AP258" s="120"/>
      <c r="AQ258" s="119"/>
      <c r="AR258" s="119"/>
      <c r="BJ258" s="36"/>
      <c r="BK258" s="34"/>
      <c r="BL258" s="34"/>
      <c r="BM258" s="34"/>
      <c r="BN258" s="37"/>
      <c r="BO258" s="37"/>
      <c r="BP258" s="37"/>
      <c r="BQ258" s="38"/>
      <c r="BR258" s="38"/>
      <c r="BS258" s="38"/>
      <c r="BT258" s="39"/>
      <c r="BU258" s="27"/>
      <c r="BV258" s="27"/>
      <c r="BW258" s="27"/>
      <c r="BX258" s="27"/>
      <c r="BY258" s="27"/>
      <c r="BZ258" s="27"/>
      <c r="CA258" s="27"/>
      <c r="CG258" s="37"/>
    </row>
    <row r="259" spans="25:85" ht="15.75">
      <c r="Y259" s="33"/>
      <c r="Z259" s="33"/>
      <c r="AA259" s="40"/>
      <c r="AC259" s="49"/>
      <c r="AD259" s="57"/>
      <c r="AE259" s="57"/>
      <c r="AF259" s="71"/>
      <c r="AG259" s="71"/>
      <c r="AH259" s="21"/>
      <c r="AI259" s="21"/>
      <c r="AJ259" s="41"/>
      <c r="AM259" s="77"/>
      <c r="AN259" s="121"/>
      <c r="AO259" s="130"/>
      <c r="AP259" s="128"/>
      <c r="AQ259" s="128"/>
      <c r="AR259" s="120"/>
      <c r="BJ259" s="36"/>
      <c r="BK259" s="34"/>
      <c r="BL259" s="34"/>
      <c r="BM259" s="34"/>
      <c r="BN259" s="37"/>
      <c r="BO259" s="37"/>
      <c r="BP259" s="37"/>
      <c r="BQ259" s="38"/>
      <c r="BR259" s="38"/>
      <c r="BS259" s="38"/>
      <c r="BT259" s="39"/>
      <c r="BU259" s="27"/>
      <c r="BV259" s="27"/>
      <c r="BW259" s="27"/>
      <c r="BX259" s="27"/>
      <c r="BY259" s="27"/>
      <c r="BZ259" s="27"/>
      <c r="CA259" s="27"/>
      <c r="CG259" s="37"/>
    </row>
    <row r="260" spans="25:85" ht="15.75">
      <c r="Y260" s="33"/>
      <c r="Z260" s="33"/>
      <c r="AA260" s="40"/>
      <c r="AC260" s="49"/>
      <c r="AD260" s="57"/>
      <c r="AE260" s="57"/>
      <c r="AF260" s="71"/>
      <c r="AG260" s="71"/>
      <c r="AH260" s="21"/>
      <c r="AI260" s="21"/>
      <c r="AJ260" s="41"/>
      <c r="AM260" s="77"/>
      <c r="AN260" s="121"/>
      <c r="AO260" s="130"/>
      <c r="AP260" s="120"/>
      <c r="AQ260" s="119"/>
      <c r="AR260" s="119"/>
      <c r="BJ260" s="36"/>
      <c r="BK260" s="34"/>
      <c r="BL260" s="34"/>
      <c r="BM260" s="34"/>
      <c r="BN260" s="37"/>
      <c r="BO260" s="37"/>
      <c r="BP260" s="37"/>
      <c r="BQ260" s="38"/>
      <c r="BR260" s="38"/>
      <c r="BS260" s="38"/>
      <c r="BT260" s="39"/>
      <c r="BU260" s="27"/>
      <c r="BV260" s="27"/>
      <c r="BW260" s="27"/>
      <c r="BX260" s="27"/>
      <c r="BY260" s="27"/>
      <c r="BZ260" s="27"/>
      <c r="CA260" s="27"/>
      <c r="CD260" s="23"/>
      <c r="CE260" s="23"/>
      <c r="CG260" s="37"/>
    </row>
    <row r="261" spans="25:85" ht="15.75">
      <c r="Y261" s="33"/>
      <c r="Z261" s="33"/>
      <c r="AA261" s="40"/>
      <c r="AC261" s="49"/>
      <c r="AD261" s="57"/>
      <c r="AE261" s="57"/>
      <c r="AF261" s="71"/>
      <c r="AG261" s="71"/>
      <c r="AH261" s="21"/>
      <c r="AI261" s="21"/>
      <c r="AJ261" s="41"/>
      <c r="AM261" s="77"/>
      <c r="AN261" s="121"/>
      <c r="AO261" s="130"/>
      <c r="AP261" s="120"/>
      <c r="AQ261" s="119"/>
      <c r="AR261" s="119"/>
      <c r="BJ261" s="36"/>
      <c r="BK261" s="34"/>
      <c r="BL261" s="34"/>
      <c r="BM261" s="34"/>
      <c r="BN261" s="37"/>
      <c r="BO261" s="37"/>
      <c r="BP261" s="37"/>
      <c r="BQ261" s="38"/>
      <c r="BR261" s="38"/>
      <c r="BS261" s="38"/>
      <c r="BT261" s="39"/>
      <c r="BU261" s="27"/>
      <c r="BV261" s="27"/>
      <c r="BW261" s="27"/>
      <c r="BX261" s="27"/>
      <c r="BY261" s="27"/>
      <c r="BZ261" s="27"/>
      <c r="CA261" s="27"/>
      <c r="CG261" s="37"/>
    </row>
    <row r="262" spans="25:85" ht="15.75">
      <c r="Y262" s="33"/>
      <c r="Z262" s="33"/>
      <c r="AA262" s="40"/>
      <c r="AC262" s="49"/>
      <c r="AD262" s="57"/>
      <c r="AE262" s="57"/>
      <c r="AF262" s="71"/>
      <c r="AG262" s="71"/>
      <c r="AH262" s="21"/>
      <c r="AI262" s="21"/>
      <c r="AJ262" s="41"/>
      <c r="AM262" s="77"/>
      <c r="AN262" s="121"/>
      <c r="AO262" s="130"/>
      <c r="AP262" s="120"/>
      <c r="AQ262" s="119"/>
      <c r="AR262" s="119"/>
      <c r="BJ262" s="36"/>
      <c r="BK262" s="34"/>
      <c r="BL262" s="34"/>
      <c r="BM262" s="34"/>
      <c r="BN262" s="37"/>
      <c r="BO262" s="37"/>
      <c r="BP262" s="37"/>
      <c r="BQ262" s="38"/>
      <c r="BR262" s="38"/>
      <c r="BS262" s="38"/>
      <c r="BT262" s="39"/>
      <c r="BU262" s="27"/>
      <c r="BV262" s="27"/>
      <c r="BW262" s="27"/>
      <c r="BX262" s="27"/>
      <c r="BY262" s="27"/>
      <c r="BZ262" s="27"/>
      <c r="CA262" s="27"/>
      <c r="CG262" s="37"/>
    </row>
    <row r="263" spans="25:85" ht="15.75">
      <c r="Y263" s="33"/>
      <c r="Z263" s="33"/>
      <c r="AA263" s="40"/>
      <c r="AC263" s="49"/>
      <c r="AD263" s="57"/>
      <c r="AE263" s="57"/>
      <c r="AF263" s="71"/>
      <c r="AG263" s="71"/>
      <c r="AH263" s="21"/>
      <c r="AI263" s="21"/>
      <c r="AJ263" s="41"/>
      <c r="AM263" s="77"/>
      <c r="AN263" s="121"/>
      <c r="AO263" s="130"/>
      <c r="AP263" s="120"/>
      <c r="AQ263" s="119"/>
      <c r="AR263" s="119"/>
      <c r="BJ263" s="36"/>
      <c r="BK263" s="34"/>
      <c r="BL263" s="34"/>
      <c r="BM263" s="34"/>
      <c r="BN263" s="37"/>
      <c r="BO263" s="37"/>
      <c r="BP263" s="37"/>
      <c r="BQ263" s="38"/>
      <c r="BR263" s="38"/>
      <c r="BS263" s="38"/>
      <c r="BT263" s="39"/>
      <c r="BU263" s="27"/>
      <c r="BV263" s="27"/>
      <c r="BW263" s="27"/>
      <c r="BX263" s="27"/>
      <c r="BY263" s="27"/>
      <c r="BZ263" s="27"/>
      <c r="CA263" s="27"/>
      <c r="CD263" s="23"/>
      <c r="CE263" s="23"/>
      <c r="CG263" s="37"/>
    </row>
    <row r="264" spans="25:85" ht="15.75">
      <c r="Y264" s="33"/>
      <c r="Z264" s="33"/>
      <c r="AA264" s="40"/>
      <c r="AC264" s="49"/>
      <c r="AD264" s="57"/>
      <c r="AE264" s="57"/>
      <c r="AF264" s="71"/>
      <c r="AG264" s="71"/>
      <c r="AH264" s="21"/>
      <c r="AI264" s="21"/>
      <c r="AJ264" s="41"/>
      <c r="AM264" s="77"/>
      <c r="AN264" s="121"/>
      <c r="AO264" s="130"/>
      <c r="AP264" s="128"/>
      <c r="AQ264" s="128"/>
      <c r="AR264" s="120"/>
      <c r="BJ264" s="36"/>
      <c r="BK264" s="34"/>
      <c r="BL264" s="34"/>
      <c r="BM264" s="34"/>
      <c r="BN264" s="37"/>
      <c r="BO264" s="37"/>
      <c r="BP264" s="37"/>
      <c r="BQ264" s="38"/>
      <c r="BR264" s="38"/>
      <c r="BS264" s="38"/>
      <c r="BT264" s="39"/>
      <c r="BU264" s="27"/>
      <c r="BV264" s="27"/>
      <c r="BW264" s="27"/>
      <c r="BX264" s="27"/>
      <c r="BY264" s="27"/>
      <c r="BZ264" s="27"/>
      <c r="CA264" s="27"/>
      <c r="CG264" s="37"/>
    </row>
    <row r="265" spans="25:85" ht="15.75">
      <c r="Y265" s="33"/>
      <c r="Z265" s="33"/>
      <c r="AA265" s="40"/>
      <c r="AC265" s="49"/>
      <c r="AD265" s="57"/>
      <c r="AE265" s="57"/>
      <c r="AF265" s="71"/>
      <c r="AG265" s="71"/>
      <c r="AH265" s="21"/>
      <c r="AI265" s="21"/>
      <c r="AJ265" s="41"/>
      <c r="AM265" s="77"/>
      <c r="AN265" s="121"/>
      <c r="AO265" s="130"/>
      <c r="AP265" s="120"/>
      <c r="AQ265" s="119"/>
      <c r="AR265" s="119"/>
      <c r="BJ265" s="36"/>
      <c r="BK265" s="34"/>
      <c r="BL265" s="34"/>
      <c r="BM265" s="34"/>
      <c r="BN265" s="37"/>
      <c r="BO265" s="37"/>
      <c r="BP265" s="37"/>
      <c r="BQ265" s="38"/>
      <c r="BR265" s="38"/>
      <c r="BS265" s="38"/>
      <c r="BT265" s="39"/>
      <c r="BU265" s="27"/>
      <c r="BV265" s="27"/>
      <c r="BW265" s="27"/>
      <c r="BX265" s="27"/>
      <c r="BY265" s="27"/>
      <c r="BZ265" s="27"/>
      <c r="CA265" s="27"/>
      <c r="CG265" s="37"/>
    </row>
    <row r="266" spans="26:83" ht="15.75">
      <c r="Z266" s="33"/>
      <c r="AC266" s="49"/>
      <c r="AD266" s="57"/>
      <c r="AE266" s="57"/>
      <c r="AF266" s="71"/>
      <c r="AG266" s="71"/>
      <c r="AH266" s="21"/>
      <c r="AN266" s="121"/>
      <c r="AO266" s="130"/>
      <c r="AP266" s="120"/>
      <c r="AQ266" s="119"/>
      <c r="AR266" s="119"/>
      <c r="BU266" s="27"/>
      <c r="BV266" s="27"/>
      <c r="BW266" s="27"/>
      <c r="BX266" s="27"/>
      <c r="BY266" s="27"/>
      <c r="BZ266" s="27"/>
      <c r="CA266" s="27"/>
      <c r="CD266" s="23"/>
      <c r="CE266" s="23"/>
    </row>
    <row r="267" spans="26:79" ht="15.75">
      <c r="Z267" s="46"/>
      <c r="AA267" s="47"/>
      <c r="AB267" s="72"/>
      <c r="AC267" s="49"/>
      <c r="AD267" s="57"/>
      <c r="AE267" s="57"/>
      <c r="AF267" s="71"/>
      <c r="AG267" s="71"/>
      <c r="AH267" s="21"/>
      <c r="AI267" s="73"/>
      <c r="AJ267" s="136"/>
      <c r="AM267" s="77"/>
      <c r="AN267" s="121"/>
      <c r="AO267" s="130"/>
      <c r="AP267" s="120"/>
      <c r="AQ267" s="119"/>
      <c r="AR267" s="119"/>
      <c r="BJ267" s="44"/>
      <c r="BK267" s="48"/>
      <c r="BL267" s="48"/>
      <c r="BM267" s="44"/>
      <c r="BN267" s="25"/>
      <c r="BP267" s="45"/>
      <c r="BS267" s="44"/>
      <c r="BU267" s="27"/>
      <c r="BV267" s="27"/>
      <c r="BW267" s="27"/>
      <c r="BX267" s="27"/>
      <c r="BY267" s="27"/>
      <c r="BZ267" s="27"/>
      <c r="CA267" s="27"/>
    </row>
    <row r="268" spans="29:79" ht="15.75">
      <c r="AC268" s="49"/>
      <c r="AD268" s="57"/>
      <c r="AE268" s="57"/>
      <c r="AF268" s="71"/>
      <c r="AG268" s="71"/>
      <c r="AH268" s="21"/>
      <c r="AI268" s="74"/>
      <c r="AJ268" s="30"/>
      <c r="AM268" s="124"/>
      <c r="AN268" s="121"/>
      <c r="AO268" s="130"/>
      <c r="AP268" s="120"/>
      <c r="AQ268" s="119"/>
      <c r="AR268" s="119"/>
      <c r="BU268" s="27"/>
      <c r="BV268" s="27"/>
      <c r="BW268" s="27"/>
      <c r="BX268" s="27"/>
      <c r="BY268" s="27"/>
      <c r="BZ268" s="27"/>
      <c r="CA268" s="27"/>
    </row>
    <row r="269" spans="29:83" ht="15.75">
      <c r="AC269" s="49"/>
      <c r="AD269" s="57"/>
      <c r="AE269" s="57"/>
      <c r="AF269" s="71"/>
      <c r="AG269" s="71"/>
      <c r="AH269" s="21"/>
      <c r="AM269" s="118"/>
      <c r="AN269" s="121"/>
      <c r="AO269" s="130"/>
      <c r="AP269" s="128"/>
      <c r="AQ269" s="128"/>
      <c r="AR269" s="120"/>
      <c r="BU269" s="27"/>
      <c r="BV269" s="27"/>
      <c r="BW269" s="27"/>
      <c r="BX269" s="27"/>
      <c r="BY269" s="27"/>
      <c r="BZ269" s="27"/>
      <c r="CA269" s="27"/>
      <c r="CD269" s="23"/>
      <c r="CE269" s="23"/>
    </row>
    <row r="270" spans="29:79" ht="15.75">
      <c r="AC270" s="49"/>
      <c r="AD270" s="57"/>
      <c r="AE270" s="57"/>
      <c r="AF270" s="71"/>
      <c r="AG270" s="71"/>
      <c r="AH270" s="21"/>
      <c r="AN270" s="121"/>
      <c r="AO270" s="130"/>
      <c r="AP270" s="120"/>
      <c r="AQ270" s="119"/>
      <c r="AR270" s="119"/>
      <c r="BU270" s="27"/>
      <c r="BV270" s="27"/>
      <c r="BW270" s="27"/>
      <c r="BX270" s="27"/>
      <c r="BY270" s="27"/>
      <c r="BZ270" s="27"/>
      <c r="CA270" s="27"/>
    </row>
    <row r="271" spans="29:79" ht="15.75">
      <c r="AC271" s="49"/>
      <c r="AD271" s="57"/>
      <c r="AE271" s="57"/>
      <c r="AF271" s="71"/>
      <c r="AG271" s="71"/>
      <c r="AH271" s="21"/>
      <c r="AN271" s="121"/>
      <c r="AO271" s="130"/>
      <c r="AP271" s="120"/>
      <c r="AQ271" s="119"/>
      <c r="AR271" s="119"/>
      <c r="BU271" s="27"/>
      <c r="BV271" s="27"/>
      <c r="BW271" s="27"/>
      <c r="BX271" s="27"/>
      <c r="BY271" s="27"/>
      <c r="BZ271" s="27"/>
      <c r="CA271" s="27"/>
    </row>
    <row r="272" spans="29:83" ht="15.75">
      <c r="AC272" s="49"/>
      <c r="AD272" s="57"/>
      <c r="AE272" s="57"/>
      <c r="AF272" s="71"/>
      <c r="AG272" s="71"/>
      <c r="AH272" s="21"/>
      <c r="AN272" s="121"/>
      <c r="AO272" s="130"/>
      <c r="AP272" s="120"/>
      <c r="AQ272" s="119"/>
      <c r="AR272" s="119"/>
      <c r="BU272" s="27"/>
      <c r="BV272" s="27"/>
      <c r="BW272" s="27"/>
      <c r="BX272" s="27"/>
      <c r="BY272" s="27"/>
      <c r="BZ272" s="27"/>
      <c r="CA272" s="27"/>
      <c r="CD272" s="23"/>
      <c r="CE272" s="23"/>
    </row>
    <row r="273" spans="29:79" ht="15.75">
      <c r="AC273" s="49"/>
      <c r="AD273" s="57"/>
      <c r="AE273" s="57"/>
      <c r="AF273" s="71"/>
      <c r="AG273" s="71"/>
      <c r="AH273" s="21"/>
      <c r="AN273" s="121"/>
      <c r="AO273" s="130"/>
      <c r="AP273" s="120"/>
      <c r="AQ273" s="119"/>
      <c r="AR273" s="119"/>
      <c r="BU273" s="27"/>
      <c r="BV273" s="27"/>
      <c r="BW273" s="27"/>
      <c r="BX273" s="27"/>
      <c r="BY273" s="27"/>
      <c r="BZ273" s="27"/>
      <c r="CA273" s="27"/>
    </row>
    <row r="274" spans="29:79" ht="15.75">
      <c r="AC274" s="49"/>
      <c r="AD274" s="57"/>
      <c r="AE274" s="57"/>
      <c r="AF274" s="71"/>
      <c r="AG274" s="71"/>
      <c r="AH274" s="21"/>
      <c r="AN274" s="121"/>
      <c r="AO274" s="130"/>
      <c r="AP274" s="128"/>
      <c r="AQ274" s="128"/>
      <c r="AR274" s="120"/>
      <c r="BU274" s="27"/>
      <c r="BV274" s="27"/>
      <c r="BW274" s="27"/>
      <c r="BX274" s="27"/>
      <c r="BY274" s="27"/>
      <c r="BZ274" s="27"/>
      <c r="CA274" s="27"/>
    </row>
    <row r="275" spans="29:83" ht="15.75">
      <c r="AC275" s="49"/>
      <c r="AD275" s="57"/>
      <c r="AE275" s="57"/>
      <c r="AF275" s="71"/>
      <c r="AG275" s="71"/>
      <c r="AH275" s="21"/>
      <c r="AN275" s="121"/>
      <c r="AO275" s="130"/>
      <c r="AP275" s="120"/>
      <c r="AQ275" s="119"/>
      <c r="AR275" s="119"/>
      <c r="BU275" s="27"/>
      <c r="BV275" s="27"/>
      <c r="BW275" s="27"/>
      <c r="BX275" s="27"/>
      <c r="BY275" s="27"/>
      <c r="BZ275" s="27"/>
      <c r="CA275" s="27"/>
      <c r="CD275" s="23"/>
      <c r="CE275" s="23"/>
    </row>
    <row r="276" spans="29:79" ht="15.75">
      <c r="AC276" s="49"/>
      <c r="AD276" s="57"/>
      <c r="AE276" s="57"/>
      <c r="AF276" s="71"/>
      <c r="AG276" s="71"/>
      <c r="AH276" s="21"/>
      <c r="AN276" s="121"/>
      <c r="AO276" s="130"/>
      <c r="AP276" s="120"/>
      <c r="AQ276" s="119"/>
      <c r="AR276" s="119"/>
      <c r="BU276" s="27"/>
      <c r="BV276" s="27"/>
      <c r="BW276" s="27"/>
      <c r="BX276" s="27"/>
      <c r="BY276" s="27"/>
      <c r="BZ276" s="27"/>
      <c r="CA276" s="27"/>
    </row>
    <row r="277" spans="29:79" ht="15.75">
      <c r="AC277" s="49"/>
      <c r="AD277" s="57"/>
      <c r="AE277" s="57"/>
      <c r="AF277" s="71"/>
      <c r="AG277" s="71"/>
      <c r="AH277" s="21"/>
      <c r="AN277" s="121"/>
      <c r="AO277" s="130"/>
      <c r="AP277" s="120"/>
      <c r="AQ277" s="119"/>
      <c r="AR277" s="119"/>
      <c r="BU277" s="27"/>
      <c r="BV277" s="27"/>
      <c r="BW277" s="27"/>
      <c r="BX277" s="27"/>
      <c r="BY277" s="27"/>
      <c r="BZ277" s="27"/>
      <c r="CA277" s="27"/>
    </row>
    <row r="278" spans="29:83" ht="15.75">
      <c r="AC278" s="49"/>
      <c r="AD278" s="57"/>
      <c r="AE278" s="57"/>
      <c r="AF278" s="71"/>
      <c r="AG278" s="71"/>
      <c r="AH278" s="21"/>
      <c r="AN278" s="121"/>
      <c r="AO278" s="130"/>
      <c r="AP278" s="120"/>
      <c r="AQ278" s="119"/>
      <c r="AR278" s="119"/>
      <c r="BU278" s="27"/>
      <c r="BV278" s="27"/>
      <c r="BW278" s="27"/>
      <c r="BX278" s="27"/>
      <c r="BY278" s="27"/>
      <c r="BZ278" s="27"/>
      <c r="CA278" s="27"/>
      <c r="CD278" s="23"/>
      <c r="CE278" s="23"/>
    </row>
    <row r="279" spans="29:79" ht="15.75">
      <c r="AC279" s="49"/>
      <c r="AD279" s="57"/>
      <c r="AE279" s="57"/>
      <c r="AF279" s="71"/>
      <c r="AG279" s="71"/>
      <c r="AH279" s="21"/>
      <c r="AN279" s="121"/>
      <c r="AO279" s="130"/>
      <c r="AP279" s="128"/>
      <c r="AQ279" s="128"/>
      <c r="AR279" s="120"/>
      <c r="BU279" s="27"/>
      <c r="BV279" s="27"/>
      <c r="BW279" s="27"/>
      <c r="BX279" s="27"/>
      <c r="BY279" s="27"/>
      <c r="BZ279" s="27"/>
      <c r="CA279" s="27"/>
    </row>
    <row r="280" spans="29:79" ht="15.75">
      <c r="AC280" s="49"/>
      <c r="AD280" s="57"/>
      <c r="AE280" s="57"/>
      <c r="AF280" s="71"/>
      <c r="AG280" s="71"/>
      <c r="AH280" s="21"/>
      <c r="AN280" s="121"/>
      <c r="AO280" s="130"/>
      <c r="AP280" s="120"/>
      <c r="AQ280" s="119"/>
      <c r="AR280" s="119"/>
      <c r="BU280" s="27"/>
      <c r="BV280" s="27"/>
      <c r="BW280" s="27"/>
      <c r="BX280" s="27"/>
      <c r="BY280" s="27"/>
      <c r="BZ280" s="27"/>
      <c r="CA280" s="27"/>
    </row>
    <row r="281" spans="29:83" ht="15.75">
      <c r="AC281" s="49"/>
      <c r="AD281" s="57"/>
      <c r="AE281" s="57"/>
      <c r="AF281" s="71"/>
      <c r="AG281" s="71"/>
      <c r="AH281" s="21"/>
      <c r="AN281" s="121"/>
      <c r="AO281" s="130"/>
      <c r="AP281" s="120"/>
      <c r="AQ281" s="119"/>
      <c r="AR281" s="119"/>
      <c r="BU281" s="27"/>
      <c r="BV281" s="27"/>
      <c r="BW281" s="27"/>
      <c r="BX281" s="27"/>
      <c r="BY281" s="27"/>
      <c r="BZ281" s="27"/>
      <c r="CA281" s="27"/>
      <c r="CD281" s="23"/>
      <c r="CE281" s="23"/>
    </row>
    <row r="282" spans="29:79" ht="15.75">
      <c r="AC282" s="49"/>
      <c r="AD282" s="57"/>
      <c r="AE282" s="57"/>
      <c r="AF282" s="71"/>
      <c r="AG282" s="71"/>
      <c r="AH282" s="21"/>
      <c r="AN282" s="121"/>
      <c r="AO282" s="130"/>
      <c r="AP282" s="120"/>
      <c r="AQ282" s="119"/>
      <c r="AR282" s="119"/>
      <c r="BU282" s="27"/>
      <c r="BV282" s="27"/>
      <c r="BW282" s="27"/>
      <c r="BX282" s="27"/>
      <c r="BY282" s="27"/>
      <c r="BZ282" s="27"/>
      <c r="CA282" s="27"/>
    </row>
    <row r="283" spans="29:79" ht="15.75">
      <c r="AC283" s="49"/>
      <c r="AD283" s="57"/>
      <c r="AE283" s="57"/>
      <c r="AF283" s="71"/>
      <c r="AG283" s="71"/>
      <c r="AH283" s="21"/>
      <c r="AN283" s="121"/>
      <c r="AO283" s="130"/>
      <c r="AP283" s="120"/>
      <c r="AQ283" s="119"/>
      <c r="AR283" s="119"/>
      <c r="BU283" s="27"/>
      <c r="BV283" s="27"/>
      <c r="BW283" s="27"/>
      <c r="BX283" s="27"/>
      <c r="BY283" s="27"/>
      <c r="BZ283" s="27"/>
      <c r="CA283" s="27"/>
    </row>
    <row r="284" spans="29:83" ht="15.75">
      <c r="AC284" s="49"/>
      <c r="AD284" s="57"/>
      <c r="AE284" s="57"/>
      <c r="AF284" s="71"/>
      <c r="AG284" s="71"/>
      <c r="AH284" s="21"/>
      <c r="AN284" s="121"/>
      <c r="AO284" s="130"/>
      <c r="AP284" s="128"/>
      <c r="AQ284" s="128"/>
      <c r="AR284" s="120"/>
      <c r="BU284" s="27"/>
      <c r="BV284" s="27"/>
      <c r="BW284" s="27"/>
      <c r="BX284" s="27"/>
      <c r="BY284" s="27"/>
      <c r="BZ284" s="27"/>
      <c r="CA284" s="27"/>
      <c r="CD284" s="23"/>
      <c r="CE284" s="23"/>
    </row>
    <row r="285" spans="29:79" ht="15.75">
      <c r="AC285" s="49"/>
      <c r="AD285" s="57"/>
      <c r="AE285" s="57"/>
      <c r="AF285" s="71"/>
      <c r="AG285" s="71"/>
      <c r="AH285" s="21"/>
      <c r="AN285" s="121"/>
      <c r="AO285" s="130"/>
      <c r="AP285" s="120"/>
      <c r="AQ285" s="119"/>
      <c r="AR285" s="119"/>
      <c r="BU285" s="27"/>
      <c r="BV285" s="27"/>
      <c r="BW285" s="27"/>
      <c r="BX285" s="27"/>
      <c r="BY285" s="27"/>
      <c r="BZ285" s="27"/>
      <c r="CA285" s="27"/>
    </row>
    <row r="286" spans="29:79" ht="15.75">
      <c r="AC286" s="49"/>
      <c r="AD286" s="57"/>
      <c r="AE286" s="57"/>
      <c r="AF286" s="71"/>
      <c r="AG286" s="71"/>
      <c r="AH286" s="21"/>
      <c r="AN286" s="121"/>
      <c r="AO286" s="130"/>
      <c r="AP286" s="120"/>
      <c r="AQ286" s="119"/>
      <c r="AR286" s="119"/>
      <c r="BU286" s="27"/>
      <c r="BV286" s="27"/>
      <c r="BW286" s="27"/>
      <c r="BX286" s="27"/>
      <c r="BY286" s="27"/>
      <c r="BZ286" s="27"/>
      <c r="CA286" s="27"/>
    </row>
    <row r="287" spans="29:83" ht="15.75">
      <c r="AC287" s="49"/>
      <c r="AD287" s="57"/>
      <c r="AE287" s="57"/>
      <c r="AF287" s="71"/>
      <c r="AG287" s="71"/>
      <c r="AH287" s="21"/>
      <c r="AN287" s="121"/>
      <c r="AO287" s="130"/>
      <c r="AP287" s="120"/>
      <c r="AQ287" s="119"/>
      <c r="AR287" s="119"/>
      <c r="BU287" s="27"/>
      <c r="BV287" s="27"/>
      <c r="BW287" s="27"/>
      <c r="BX287" s="27"/>
      <c r="BY287" s="27"/>
      <c r="BZ287" s="27"/>
      <c r="CA287" s="27"/>
      <c r="CD287" s="23"/>
      <c r="CE287" s="23"/>
    </row>
    <row r="288" spans="29:79" ht="15.75">
      <c r="AC288" s="49"/>
      <c r="AD288" s="57"/>
      <c r="AE288" s="57"/>
      <c r="AF288" s="71"/>
      <c r="AG288" s="71"/>
      <c r="AH288" s="21"/>
      <c r="AN288" s="121"/>
      <c r="AO288" s="130"/>
      <c r="AP288" s="120"/>
      <c r="AQ288" s="119"/>
      <c r="AR288" s="119"/>
      <c r="BU288" s="27"/>
      <c r="BV288" s="27"/>
      <c r="BW288" s="27"/>
      <c r="BX288" s="27"/>
      <c r="BY288" s="27"/>
      <c r="BZ288" s="27"/>
      <c r="CA288" s="27"/>
    </row>
    <row r="289" spans="29:79" ht="15.75">
      <c r="AC289" s="49"/>
      <c r="AD289" s="57"/>
      <c r="AE289" s="57"/>
      <c r="AF289" s="71"/>
      <c r="AG289" s="71"/>
      <c r="AH289" s="21"/>
      <c r="AN289" s="121"/>
      <c r="AO289" s="130"/>
      <c r="AP289" s="128"/>
      <c r="AQ289" s="128"/>
      <c r="AR289" s="120"/>
      <c r="BU289" s="27"/>
      <c r="BV289" s="27"/>
      <c r="BW289" s="27"/>
      <c r="BX289" s="27"/>
      <c r="BY289" s="27"/>
      <c r="BZ289" s="27"/>
      <c r="CA289" s="27"/>
    </row>
    <row r="290" spans="29:83" ht="15.75">
      <c r="AC290" s="49"/>
      <c r="AD290" s="57"/>
      <c r="AE290" s="57"/>
      <c r="AF290" s="71"/>
      <c r="AG290" s="71"/>
      <c r="AH290" s="21"/>
      <c r="AN290" s="121"/>
      <c r="AO290" s="130"/>
      <c r="AP290" s="120"/>
      <c r="AQ290" s="119"/>
      <c r="AR290" s="119"/>
      <c r="BU290" s="27"/>
      <c r="BV290" s="27"/>
      <c r="BW290" s="27"/>
      <c r="BX290" s="27"/>
      <c r="BY290" s="27"/>
      <c r="BZ290" s="27"/>
      <c r="CA290" s="27"/>
      <c r="CD290" s="23"/>
      <c r="CE290" s="23"/>
    </row>
    <row r="291" spans="29:79" ht="15.75">
      <c r="AC291" s="49"/>
      <c r="AD291" s="57"/>
      <c r="AE291" s="57"/>
      <c r="AF291" s="71"/>
      <c r="AG291" s="71"/>
      <c r="AH291" s="21"/>
      <c r="AN291" s="121"/>
      <c r="AO291" s="130"/>
      <c r="AP291" s="120"/>
      <c r="AQ291" s="119"/>
      <c r="AR291" s="119"/>
      <c r="BU291" s="27"/>
      <c r="BV291" s="27"/>
      <c r="BW291" s="27"/>
      <c r="BX291" s="27"/>
      <c r="BY291" s="27"/>
      <c r="BZ291" s="27"/>
      <c r="CA291" s="27"/>
    </row>
    <row r="292" spans="29:79" ht="15.75">
      <c r="AC292" s="49"/>
      <c r="AD292" s="57"/>
      <c r="AE292" s="57"/>
      <c r="AF292" s="71"/>
      <c r="AG292" s="71"/>
      <c r="AH292" s="21"/>
      <c r="AN292" s="121"/>
      <c r="AO292" s="130"/>
      <c r="AP292" s="120"/>
      <c r="AQ292" s="119"/>
      <c r="AR292" s="119"/>
      <c r="BU292" s="27"/>
      <c r="BV292" s="27"/>
      <c r="BW292" s="27"/>
      <c r="BX292" s="27"/>
      <c r="BY292" s="27"/>
      <c r="BZ292" s="27"/>
      <c r="CA292" s="27"/>
    </row>
    <row r="293" spans="29:83" ht="15.75">
      <c r="AC293" s="49"/>
      <c r="AD293" s="57"/>
      <c r="AE293" s="57"/>
      <c r="AF293" s="71"/>
      <c r="AG293" s="71"/>
      <c r="AH293" s="21"/>
      <c r="AN293" s="121"/>
      <c r="AO293" s="130"/>
      <c r="AP293" s="120"/>
      <c r="AQ293" s="119"/>
      <c r="AR293" s="119"/>
      <c r="BU293" s="27"/>
      <c r="BV293" s="27"/>
      <c r="BW293" s="27"/>
      <c r="BX293" s="27"/>
      <c r="BY293" s="27"/>
      <c r="BZ293" s="27"/>
      <c r="CA293" s="27"/>
      <c r="CD293" s="23"/>
      <c r="CE293" s="23"/>
    </row>
    <row r="294" spans="29:79" ht="15.75">
      <c r="AC294" s="49"/>
      <c r="AD294" s="57"/>
      <c r="AE294" s="57"/>
      <c r="AF294" s="71"/>
      <c r="AG294" s="71"/>
      <c r="AH294" s="21"/>
      <c r="AN294" s="121"/>
      <c r="AO294" s="130"/>
      <c r="AP294" s="128"/>
      <c r="AQ294" s="128"/>
      <c r="AR294" s="120"/>
      <c r="BU294" s="27"/>
      <c r="BV294" s="27"/>
      <c r="BW294" s="27"/>
      <c r="BX294" s="27"/>
      <c r="BY294" s="27"/>
      <c r="BZ294" s="27"/>
      <c r="CA294" s="27"/>
    </row>
    <row r="295" spans="29:79" ht="15.75">
      <c r="AC295" s="49"/>
      <c r="AD295" s="57"/>
      <c r="AE295" s="57"/>
      <c r="AF295" s="71"/>
      <c r="AG295" s="71"/>
      <c r="AH295" s="21"/>
      <c r="AN295" s="121"/>
      <c r="AO295" s="130"/>
      <c r="AP295" s="120"/>
      <c r="AQ295" s="119"/>
      <c r="AR295" s="119"/>
      <c r="BU295" s="27"/>
      <c r="BV295" s="27"/>
      <c r="BW295" s="27"/>
      <c r="BX295" s="27"/>
      <c r="BY295" s="27"/>
      <c r="BZ295" s="27"/>
      <c r="CA295" s="27"/>
    </row>
    <row r="296" spans="29:83" ht="15.75">
      <c r="AC296" s="49"/>
      <c r="AD296" s="57"/>
      <c r="AE296" s="57"/>
      <c r="AF296" s="71"/>
      <c r="AG296" s="71"/>
      <c r="AH296" s="21"/>
      <c r="AN296" s="121"/>
      <c r="AO296" s="130"/>
      <c r="AP296" s="120"/>
      <c r="AQ296" s="119"/>
      <c r="AR296" s="119"/>
      <c r="BU296" s="27"/>
      <c r="BV296" s="27"/>
      <c r="BW296" s="27"/>
      <c r="BX296" s="27"/>
      <c r="BY296" s="27"/>
      <c r="BZ296" s="27"/>
      <c r="CA296" s="27"/>
      <c r="CD296" s="23"/>
      <c r="CE296" s="23"/>
    </row>
    <row r="297" spans="29:79" ht="15.75">
      <c r="AC297" s="49"/>
      <c r="AD297" s="57"/>
      <c r="AE297" s="57"/>
      <c r="AF297" s="71"/>
      <c r="AG297" s="71"/>
      <c r="AH297" s="21"/>
      <c r="AN297" s="121"/>
      <c r="AO297" s="130"/>
      <c r="AP297" s="120"/>
      <c r="AQ297" s="119"/>
      <c r="AR297" s="119"/>
      <c r="BU297" s="27"/>
      <c r="BV297" s="27"/>
      <c r="BW297" s="27"/>
      <c r="BX297" s="27"/>
      <c r="BY297" s="27"/>
      <c r="BZ297" s="27"/>
      <c r="CA297" s="27"/>
    </row>
    <row r="298" spans="29:79" ht="15.75">
      <c r="AC298" s="49"/>
      <c r="AD298" s="57"/>
      <c r="AE298" s="57"/>
      <c r="AF298" s="71"/>
      <c r="AG298" s="71"/>
      <c r="AH298" s="21"/>
      <c r="AN298" s="121"/>
      <c r="AO298" s="130"/>
      <c r="AP298" s="120"/>
      <c r="AQ298" s="119"/>
      <c r="AR298" s="119"/>
      <c r="BU298" s="27"/>
      <c r="BV298" s="27"/>
      <c r="BW298" s="27"/>
      <c r="BX298" s="27"/>
      <c r="BY298" s="27"/>
      <c r="BZ298" s="27"/>
      <c r="CA298" s="27"/>
    </row>
    <row r="299" spans="29:83" ht="15.75">
      <c r="AC299" s="49"/>
      <c r="AD299" s="57"/>
      <c r="AE299" s="57"/>
      <c r="AF299" s="71"/>
      <c r="AG299" s="71"/>
      <c r="AH299" s="21"/>
      <c r="AN299" s="121"/>
      <c r="AO299" s="130"/>
      <c r="AP299" s="128"/>
      <c r="AQ299" s="128"/>
      <c r="AR299" s="120"/>
      <c r="BU299" s="27"/>
      <c r="BV299" s="27"/>
      <c r="BW299" s="27"/>
      <c r="BX299" s="27"/>
      <c r="BY299" s="27"/>
      <c r="BZ299" s="27"/>
      <c r="CA299" s="27"/>
      <c r="CD299" s="23"/>
      <c r="CE299" s="23"/>
    </row>
    <row r="300" spans="29:79" ht="15.75">
      <c r="AC300" s="49"/>
      <c r="AD300" s="57"/>
      <c r="AE300" s="57"/>
      <c r="AF300" s="71"/>
      <c r="AG300" s="71"/>
      <c r="AH300" s="21"/>
      <c r="AN300" s="121"/>
      <c r="AO300" s="130"/>
      <c r="AP300" s="120"/>
      <c r="AQ300" s="119"/>
      <c r="AR300" s="119"/>
      <c r="BU300" s="27"/>
      <c r="BV300" s="27"/>
      <c r="BW300" s="27"/>
      <c r="BX300" s="27"/>
      <c r="BY300" s="27"/>
      <c r="BZ300" s="27"/>
      <c r="CA300" s="27"/>
    </row>
    <row r="301" spans="29:79" ht="15.75">
      <c r="AC301" s="49"/>
      <c r="AD301" s="57"/>
      <c r="AE301" s="57"/>
      <c r="AF301" s="71"/>
      <c r="AG301" s="71"/>
      <c r="AH301" s="21"/>
      <c r="AN301" s="121"/>
      <c r="AO301" s="130"/>
      <c r="AP301" s="120"/>
      <c r="AQ301" s="119"/>
      <c r="AR301" s="119"/>
      <c r="BU301" s="27"/>
      <c r="BV301" s="27"/>
      <c r="BW301" s="27"/>
      <c r="BX301" s="27"/>
      <c r="BY301" s="27"/>
      <c r="BZ301" s="27"/>
      <c r="CA301" s="27"/>
    </row>
    <row r="302" spans="29:79" ht="15.75">
      <c r="AC302" s="49"/>
      <c r="AD302" s="57"/>
      <c r="AE302" s="57"/>
      <c r="AF302" s="71"/>
      <c r="AG302" s="71"/>
      <c r="AH302" s="21"/>
      <c r="AN302" s="121"/>
      <c r="AO302" s="130"/>
      <c r="AP302" s="120"/>
      <c r="AQ302" s="119"/>
      <c r="AR302" s="119"/>
      <c r="BU302" s="27"/>
      <c r="BV302" s="27"/>
      <c r="BW302" s="27"/>
      <c r="BX302" s="27"/>
      <c r="BY302" s="27"/>
      <c r="BZ302" s="27"/>
      <c r="CA302" s="27"/>
    </row>
    <row r="303" spans="29:79" ht="15.75">
      <c r="AC303" s="49"/>
      <c r="AD303" s="57"/>
      <c r="AE303" s="57"/>
      <c r="AF303" s="71"/>
      <c r="AG303" s="71"/>
      <c r="AH303" s="21"/>
      <c r="AN303" s="121"/>
      <c r="AO303" s="130"/>
      <c r="AP303" s="120"/>
      <c r="AQ303" s="119"/>
      <c r="AR303" s="119"/>
      <c r="BU303" s="27"/>
      <c r="BV303" s="27"/>
      <c r="BW303" s="27"/>
      <c r="BX303" s="27"/>
      <c r="BY303" s="27"/>
      <c r="BZ303" s="27"/>
      <c r="CA303" s="27"/>
    </row>
    <row r="304" spans="29:79" ht="15.75">
      <c r="AC304" s="49"/>
      <c r="AD304" s="57"/>
      <c r="AE304" s="57"/>
      <c r="AF304" s="71"/>
      <c r="AG304" s="71"/>
      <c r="AH304" s="21"/>
      <c r="AN304" s="121"/>
      <c r="AO304" s="130"/>
      <c r="AP304" s="128"/>
      <c r="AQ304" s="128"/>
      <c r="AR304" s="120"/>
      <c r="BU304" s="27"/>
      <c r="BV304" s="27"/>
      <c r="BW304" s="27"/>
      <c r="BX304" s="27"/>
      <c r="BY304" s="27"/>
      <c r="BZ304" s="27"/>
      <c r="CA304" s="27"/>
    </row>
    <row r="305" spans="29:44" ht="15.75">
      <c r="AC305" s="49"/>
      <c r="AD305" s="57"/>
      <c r="AE305" s="57"/>
      <c r="AF305" s="71"/>
      <c r="AG305" s="71"/>
      <c r="AH305" s="21"/>
      <c r="AN305" s="121"/>
      <c r="AO305" s="130"/>
      <c r="AP305" s="120"/>
      <c r="AQ305" s="119"/>
      <c r="AR305" s="119"/>
    </row>
    <row r="306" spans="29:44" ht="15.75">
      <c r="AC306" s="49"/>
      <c r="AD306" s="57"/>
      <c r="AE306" s="57"/>
      <c r="AF306" s="71"/>
      <c r="AG306" s="71"/>
      <c r="AH306" s="21"/>
      <c r="AN306" s="121"/>
      <c r="AO306" s="130"/>
      <c r="AP306" s="120"/>
      <c r="AQ306" s="119"/>
      <c r="AR306" s="119"/>
    </row>
    <row r="307" spans="29:44" ht="15.75">
      <c r="AC307" s="49"/>
      <c r="AD307" s="57"/>
      <c r="AE307" s="57"/>
      <c r="AF307" s="71"/>
      <c r="AG307" s="71"/>
      <c r="AH307" s="21"/>
      <c r="AN307" s="121"/>
      <c r="AO307" s="130"/>
      <c r="AP307" s="120"/>
      <c r="AQ307" s="119"/>
      <c r="AR307" s="119"/>
    </row>
    <row r="308" spans="29:44" ht="15.75">
      <c r="AC308" s="49"/>
      <c r="AD308" s="57"/>
      <c r="AE308" s="57"/>
      <c r="AF308" s="71"/>
      <c r="AG308" s="71"/>
      <c r="AH308" s="21"/>
      <c r="AN308" s="121"/>
      <c r="AO308" s="130"/>
      <c r="AP308" s="120"/>
      <c r="AQ308" s="119"/>
      <c r="AR308" s="119"/>
    </row>
    <row r="309" spans="29:44" ht="15.75">
      <c r="AC309" s="49"/>
      <c r="AD309" s="57"/>
      <c r="AE309" s="57"/>
      <c r="AF309" s="71"/>
      <c r="AG309" s="71"/>
      <c r="AH309" s="21"/>
      <c r="AN309" s="121"/>
      <c r="AO309" s="130"/>
      <c r="AP309" s="128"/>
      <c r="AQ309" s="128"/>
      <c r="AR309" s="120"/>
    </row>
    <row r="310" spans="29:44" ht="15.75">
      <c r="AC310" s="49"/>
      <c r="AD310" s="57"/>
      <c r="AE310" s="57"/>
      <c r="AF310" s="71"/>
      <c r="AG310" s="71"/>
      <c r="AH310" s="21"/>
      <c r="AN310" s="121"/>
      <c r="AO310" s="130"/>
      <c r="AP310" s="120"/>
      <c r="AQ310" s="119"/>
      <c r="AR310" s="119"/>
    </row>
    <row r="311" spans="29:41" ht="15.75">
      <c r="AC311" s="49"/>
      <c r="AD311" s="57"/>
      <c r="AE311" s="57"/>
      <c r="AF311" s="71"/>
      <c r="AG311" s="71"/>
      <c r="AH311" s="21"/>
      <c r="AN311" s="121"/>
      <c r="AO311" s="130"/>
    </row>
    <row r="312" spans="29:41" ht="15.75">
      <c r="AC312" s="49"/>
      <c r="AD312" s="57"/>
      <c r="AE312" s="57"/>
      <c r="AF312" s="71"/>
      <c r="AG312" s="71"/>
      <c r="AH312" s="21"/>
      <c r="AN312" s="121"/>
      <c r="AO312" s="130"/>
    </row>
    <row r="313" spans="29:41" ht="15.75">
      <c r="AC313" s="49"/>
      <c r="AD313" s="57"/>
      <c r="AE313" s="57"/>
      <c r="AF313" s="71"/>
      <c r="AG313" s="71"/>
      <c r="AH313" s="21"/>
      <c r="AN313" s="121"/>
      <c r="AO313" s="130"/>
    </row>
    <row r="314" spans="29:41" ht="15.75">
      <c r="AC314" s="49"/>
      <c r="AD314" s="57"/>
      <c r="AE314" s="57"/>
      <c r="AF314" s="71"/>
      <c r="AG314" s="71"/>
      <c r="AH314" s="21"/>
      <c r="AN314" s="121"/>
      <c r="AO314" s="130"/>
    </row>
    <row r="315" spans="29:41" ht="15.75">
      <c r="AC315" s="49"/>
      <c r="AD315" s="57"/>
      <c r="AE315" s="57"/>
      <c r="AF315" s="71"/>
      <c r="AG315" s="71"/>
      <c r="AH315" s="21"/>
      <c r="AN315" s="121"/>
      <c r="AO315" s="130"/>
    </row>
    <row r="316" spans="29:41" ht="15.75">
      <c r="AC316" s="49"/>
      <c r="AD316" s="57"/>
      <c r="AE316" s="57"/>
      <c r="AF316" s="71"/>
      <c r="AG316" s="71"/>
      <c r="AH316" s="21"/>
      <c r="AN316" s="121"/>
      <c r="AO316" s="130"/>
    </row>
    <row r="317" spans="29:41" ht="15.75">
      <c r="AC317" s="49"/>
      <c r="AD317" s="57"/>
      <c r="AE317" s="57"/>
      <c r="AF317" s="71"/>
      <c r="AG317" s="71"/>
      <c r="AH317" s="21"/>
      <c r="AN317" s="121"/>
      <c r="AO317" s="130"/>
    </row>
    <row r="318" spans="29:41" ht="15.75">
      <c r="AC318" s="49"/>
      <c r="AD318" s="57"/>
      <c r="AE318" s="57"/>
      <c r="AF318" s="71"/>
      <c r="AG318" s="71"/>
      <c r="AH318" s="21"/>
      <c r="AN318" s="121"/>
      <c r="AO318" s="130"/>
    </row>
    <row r="319" spans="29:41" ht="15.75">
      <c r="AC319" s="49"/>
      <c r="AD319" s="57"/>
      <c r="AE319" s="57"/>
      <c r="AF319" s="71"/>
      <c r="AG319" s="71"/>
      <c r="AH319" s="21"/>
      <c r="AN319" s="121"/>
      <c r="AO319" s="130"/>
    </row>
    <row r="320" spans="29:41" ht="15.75">
      <c r="AC320" s="49"/>
      <c r="AD320" s="57"/>
      <c r="AE320" s="57"/>
      <c r="AF320" s="71"/>
      <c r="AG320" s="71"/>
      <c r="AH320" s="21"/>
      <c r="AN320" s="121"/>
      <c r="AO320" s="130"/>
    </row>
    <row r="321" spans="29:41" ht="15.75">
      <c r="AC321" s="49"/>
      <c r="AD321" s="57"/>
      <c r="AE321" s="57"/>
      <c r="AF321" s="71"/>
      <c r="AG321" s="71"/>
      <c r="AH321" s="21"/>
      <c r="AN321" s="121"/>
      <c r="AO321" s="130"/>
    </row>
    <row r="322" spans="29:41" ht="15.75">
      <c r="AC322" s="49"/>
      <c r="AD322" s="57"/>
      <c r="AE322" s="57"/>
      <c r="AF322" s="71"/>
      <c r="AG322" s="71"/>
      <c r="AH322" s="21"/>
      <c r="AN322" s="121"/>
      <c r="AO322" s="130"/>
    </row>
    <row r="323" spans="29:41" ht="15.75">
      <c r="AC323" s="49"/>
      <c r="AD323" s="57"/>
      <c r="AE323" s="57"/>
      <c r="AF323" s="71"/>
      <c r="AG323" s="71"/>
      <c r="AH323" s="21"/>
      <c r="AN323" s="121"/>
      <c r="AO323" s="130"/>
    </row>
    <row r="324" spans="29:41" ht="15.75">
      <c r="AC324" s="49"/>
      <c r="AD324" s="57"/>
      <c r="AE324" s="57"/>
      <c r="AF324" s="71"/>
      <c r="AG324" s="71"/>
      <c r="AH324" s="21"/>
      <c r="AN324" s="121"/>
      <c r="AO324" s="130"/>
    </row>
    <row r="325" spans="29:41" ht="15.75">
      <c r="AC325" s="49"/>
      <c r="AD325" s="57"/>
      <c r="AE325" s="57"/>
      <c r="AF325" s="71"/>
      <c r="AG325" s="71"/>
      <c r="AH325" s="21"/>
      <c r="AN325" s="121"/>
      <c r="AO325" s="130"/>
    </row>
    <row r="326" spans="29:41" ht="15.75">
      <c r="AC326" s="49"/>
      <c r="AD326" s="57"/>
      <c r="AE326" s="57"/>
      <c r="AF326" s="71"/>
      <c r="AG326" s="71"/>
      <c r="AH326" s="21"/>
      <c r="AN326" s="121"/>
      <c r="AO326" s="130"/>
    </row>
    <row r="327" spans="29:41" ht="15.75">
      <c r="AC327" s="49"/>
      <c r="AD327" s="57"/>
      <c r="AE327" s="57"/>
      <c r="AF327" s="71"/>
      <c r="AG327" s="71"/>
      <c r="AH327" s="21"/>
      <c r="AN327" s="121"/>
      <c r="AO327" s="130"/>
    </row>
    <row r="328" spans="29:41" ht="15.75">
      <c r="AC328" s="49"/>
      <c r="AD328" s="57"/>
      <c r="AE328" s="57"/>
      <c r="AF328" s="71"/>
      <c r="AG328" s="71"/>
      <c r="AH328" s="21"/>
      <c r="AN328" s="121"/>
      <c r="AO328" s="130"/>
    </row>
    <row r="329" spans="29:41" ht="15.75">
      <c r="AC329" s="49"/>
      <c r="AD329" s="57"/>
      <c r="AE329" s="57"/>
      <c r="AF329" s="71"/>
      <c r="AG329" s="71"/>
      <c r="AH329" s="21"/>
      <c r="AN329" s="121"/>
      <c r="AO329" s="130"/>
    </row>
    <row r="330" spans="29:41" ht="15.75">
      <c r="AC330" s="49"/>
      <c r="AD330" s="57"/>
      <c r="AE330" s="57"/>
      <c r="AF330" s="71"/>
      <c r="AG330" s="71"/>
      <c r="AH330" s="21"/>
      <c r="AN330" s="121"/>
      <c r="AO330" s="130"/>
    </row>
    <row r="331" spans="29:41" ht="15.75">
      <c r="AC331" s="49"/>
      <c r="AD331" s="57"/>
      <c r="AE331" s="57"/>
      <c r="AF331" s="71"/>
      <c r="AG331" s="71"/>
      <c r="AH331" s="21"/>
      <c r="AN331" s="121"/>
      <c r="AO331" s="130"/>
    </row>
    <row r="332" spans="29:41" ht="15.75">
      <c r="AC332" s="49"/>
      <c r="AD332" s="57"/>
      <c r="AE332" s="57"/>
      <c r="AF332" s="71"/>
      <c r="AG332" s="71"/>
      <c r="AH332" s="21"/>
      <c r="AN332" s="121"/>
      <c r="AO332" s="130"/>
    </row>
    <row r="333" spans="29:41" ht="15.75">
      <c r="AC333" s="49"/>
      <c r="AD333" s="57"/>
      <c r="AE333" s="57"/>
      <c r="AF333" s="71"/>
      <c r="AG333" s="71"/>
      <c r="AH333" s="21"/>
      <c r="AN333" s="121"/>
      <c r="AO333" s="130"/>
    </row>
    <row r="334" spans="29:41" ht="15.75">
      <c r="AC334" s="49"/>
      <c r="AD334" s="57"/>
      <c r="AE334" s="57"/>
      <c r="AF334" s="71"/>
      <c r="AG334" s="71"/>
      <c r="AH334" s="21"/>
      <c r="AN334" s="121"/>
      <c r="AO334" s="130"/>
    </row>
    <row r="335" spans="29:41" ht="15.75">
      <c r="AC335" s="49"/>
      <c r="AD335" s="57"/>
      <c r="AE335" s="57"/>
      <c r="AF335" s="71"/>
      <c r="AG335" s="71"/>
      <c r="AH335" s="21"/>
      <c r="AN335" s="121"/>
      <c r="AO335" s="130"/>
    </row>
    <row r="336" spans="29:41" ht="15.75">
      <c r="AC336" s="49"/>
      <c r="AD336" s="57"/>
      <c r="AE336" s="57"/>
      <c r="AF336" s="71"/>
      <c r="AG336" s="71"/>
      <c r="AH336" s="21"/>
      <c r="AN336" s="121"/>
      <c r="AO336" s="130"/>
    </row>
    <row r="337" spans="29:41" ht="15.75">
      <c r="AC337" s="49"/>
      <c r="AD337" s="57"/>
      <c r="AE337" s="57"/>
      <c r="AF337" s="71"/>
      <c r="AG337" s="71"/>
      <c r="AH337" s="21"/>
      <c r="AN337" s="121"/>
      <c r="AO337" s="130"/>
    </row>
    <row r="338" spans="29:41" ht="15.75">
      <c r="AC338" s="49"/>
      <c r="AD338" s="57"/>
      <c r="AE338" s="57"/>
      <c r="AF338" s="71"/>
      <c r="AG338" s="71"/>
      <c r="AH338" s="21"/>
      <c r="AN338" s="121"/>
      <c r="AO338" s="130"/>
    </row>
    <row r="339" spans="29:41" ht="15.75">
      <c r="AC339" s="49"/>
      <c r="AD339" s="57"/>
      <c r="AE339" s="57"/>
      <c r="AF339" s="71"/>
      <c r="AG339" s="71"/>
      <c r="AH339" s="21"/>
      <c r="AN339" s="121"/>
      <c r="AO339" s="130"/>
    </row>
    <row r="340" spans="29:41" ht="15.75">
      <c r="AC340" s="49"/>
      <c r="AD340" s="57"/>
      <c r="AE340" s="57"/>
      <c r="AF340" s="71"/>
      <c r="AG340" s="71"/>
      <c r="AH340" s="21"/>
      <c r="AN340" s="121"/>
      <c r="AO340" s="130"/>
    </row>
    <row r="341" spans="29:41" ht="15.75">
      <c r="AC341" s="49"/>
      <c r="AD341" s="57"/>
      <c r="AE341" s="57"/>
      <c r="AF341" s="71"/>
      <c r="AG341" s="71"/>
      <c r="AH341" s="21"/>
      <c r="AN341" s="121"/>
      <c r="AO341" s="130"/>
    </row>
    <row r="342" spans="29:41" ht="15.75">
      <c r="AC342" s="49"/>
      <c r="AD342" s="57"/>
      <c r="AE342" s="57"/>
      <c r="AF342" s="71"/>
      <c r="AG342" s="71"/>
      <c r="AH342" s="21"/>
      <c r="AN342" s="121"/>
      <c r="AO342" s="130"/>
    </row>
    <row r="343" spans="29:41" ht="15.75">
      <c r="AC343" s="49"/>
      <c r="AD343" s="57"/>
      <c r="AE343" s="57"/>
      <c r="AF343" s="71"/>
      <c r="AG343" s="71"/>
      <c r="AH343" s="21"/>
      <c r="AN343" s="121"/>
      <c r="AO343" s="130"/>
    </row>
    <row r="344" spans="29:41" ht="15.75">
      <c r="AC344" s="49"/>
      <c r="AD344" s="57"/>
      <c r="AE344" s="57"/>
      <c r="AF344" s="71"/>
      <c r="AG344" s="71"/>
      <c r="AH344" s="21"/>
      <c r="AN344" s="121"/>
      <c r="AO344" s="130"/>
    </row>
    <row r="345" spans="29:41" ht="15.75">
      <c r="AC345" s="49"/>
      <c r="AD345" s="57"/>
      <c r="AE345" s="57"/>
      <c r="AF345" s="71"/>
      <c r="AG345" s="71"/>
      <c r="AH345" s="21"/>
      <c r="AN345" s="121"/>
      <c r="AO345" s="130"/>
    </row>
    <row r="346" spans="29:41" ht="15.75">
      <c r="AC346" s="49"/>
      <c r="AD346" s="57"/>
      <c r="AE346" s="57"/>
      <c r="AF346" s="71"/>
      <c r="AG346" s="71"/>
      <c r="AH346" s="21"/>
      <c r="AN346" s="121"/>
      <c r="AO346" s="130"/>
    </row>
    <row r="347" spans="29:41" ht="15.75">
      <c r="AC347" s="49"/>
      <c r="AD347" s="57"/>
      <c r="AE347" s="57"/>
      <c r="AF347" s="71"/>
      <c r="AG347" s="71"/>
      <c r="AH347" s="21"/>
      <c r="AN347" s="121"/>
      <c r="AO347" s="130"/>
    </row>
    <row r="348" spans="29:41" ht="15.75">
      <c r="AC348" s="49"/>
      <c r="AD348" s="57"/>
      <c r="AE348" s="57"/>
      <c r="AF348" s="71"/>
      <c r="AG348" s="71"/>
      <c r="AH348" s="21"/>
      <c r="AN348" s="121"/>
      <c r="AO348" s="130"/>
    </row>
    <row r="349" spans="29:41" ht="15.75">
      <c r="AC349" s="49"/>
      <c r="AD349" s="57"/>
      <c r="AE349" s="57"/>
      <c r="AF349" s="71"/>
      <c r="AG349" s="71"/>
      <c r="AH349" s="21"/>
      <c r="AN349" s="121"/>
      <c r="AO349" s="130"/>
    </row>
    <row r="350" spans="29:41" ht="15.75">
      <c r="AC350" s="49"/>
      <c r="AD350" s="57"/>
      <c r="AE350" s="57"/>
      <c r="AF350" s="71"/>
      <c r="AG350" s="71"/>
      <c r="AH350" s="21"/>
      <c r="AN350" s="121"/>
      <c r="AO350" s="130"/>
    </row>
    <row r="351" spans="29:41" ht="15.75">
      <c r="AC351" s="49"/>
      <c r="AD351" s="57"/>
      <c r="AE351" s="57"/>
      <c r="AF351" s="71"/>
      <c r="AG351" s="71"/>
      <c r="AH351" s="21"/>
      <c r="AN351" s="121"/>
      <c r="AO351" s="130"/>
    </row>
    <row r="352" spans="29:41" ht="15.75">
      <c r="AC352" s="49"/>
      <c r="AD352" s="57"/>
      <c r="AE352" s="57"/>
      <c r="AF352" s="71"/>
      <c r="AG352" s="71"/>
      <c r="AH352" s="21"/>
      <c r="AN352" s="121"/>
      <c r="AO352" s="130"/>
    </row>
    <row r="353" spans="29:41" ht="15.75">
      <c r="AC353" s="49"/>
      <c r="AD353" s="57"/>
      <c r="AE353" s="57"/>
      <c r="AF353" s="71"/>
      <c r="AG353" s="71"/>
      <c r="AH353" s="21"/>
      <c r="AN353" s="121"/>
      <c r="AO353" s="130"/>
    </row>
    <row r="354" spans="29:41" ht="15.75">
      <c r="AC354" s="49"/>
      <c r="AD354" s="57"/>
      <c r="AE354" s="57"/>
      <c r="AF354" s="71"/>
      <c r="AG354" s="71"/>
      <c r="AH354" s="21"/>
      <c r="AN354" s="121"/>
      <c r="AO354" s="130"/>
    </row>
    <row r="355" spans="29:41" ht="15.75">
      <c r="AC355" s="49"/>
      <c r="AD355" s="57"/>
      <c r="AE355" s="57"/>
      <c r="AF355" s="71"/>
      <c r="AG355" s="71"/>
      <c r="AH355" s="21"/>
      <c r="AN355" s="121"/>
      <c r="AO355" s="130"/>
    </row>
    <row r="356" spans="29:41" ht="15.75">
      <c r="AC356" s="49"/>
      <c r="AD356" s="57"/>
      <c r="AE356" s="57"/>
      <c r="AF356" s="71"/>
      <c r="AG356" s="71"/>
      <c r="AH356" s="21"/>
      <c r="AN356" s="121"/>
      <c r="AO356" s="130"/>
    </row>
    <row r="357" spans="29:41" ht="15.75">
      <c r="AC357" s="49"/>
      <c r="AD357" s="57"/>
      <c r="AE357" s="57"/>
      <c r="AF357" s="71"/>
      <c r="AG357" s="71"/>
      <c r="AH357" s="21"/>
      <c r="AN357" s="121"/>
      <c r="AO357" s="130"/>
    </row>
    <row r="358" spans="29:41" ht="15.75">
      <c r="AC358" s="49"/>
      <c r="AD358" s="57"/>
      <c r="AE358" s="57"/>
      <c r="AF358" s="71"/>
      <c r="AG358" s="71"/>
      <c r="AH358" s="21"/>
      <c r="AN358" s="121"/>
      <c r="AO358" s="130"/>
    </row>
    <row r="359" spans="29:41" ht="15.75">
      <c r="AC359" s="49"/>
      <c r="AD359" s="57"/>
      <c r="AE359" s="57"/>
      <c r="AF359" s="71"/>
      <c r="AG359" s="71"/>
      <c r="AH359" s="21"/>
      <c r="AN359" s="121"/>
      <c r="AO359" s="130"/>
    </row>
    <row r="360" spans="29:41" ht="15.75">
      <c r="AC360" s="49"/>
      <c r="AD360" s="57"/>
      <c r="AE360" s="57"/>
      <c r="AF360" s="71"/>
      <c r="AG360" s="71"/>
      <c r="AH360" s="21"/>
      <c r="AN360" s="121"/>
      <c r="AO360" s="130"/>
    </row>
    <row r="361" spans="29:41" ht="15.75">
      <c r="AC361" s="49"/>
      <c r="AD361" s="57"/>
      <c r="AE361" s="57"/>
      <c r="AF361" s="71"/>
      <c r="AG361" s="71"/>
      <c r="AH361" s="21"/>
      <c r="AN361" s="121"/>
      <c r="AO361" s="130"/>
    </row>
    <row r="362" spans="29:41" ht="15.75">
      <c r="AC362" s="49"/>
      <c r="AD362" s="57"/>
      <c r="AE362" s="57"/>
      <c r="AF362" s="71"/>
      <c r="AG362" s="71"/>
      <c r="AH362" s="21"/>
      <c r="AN362" s="121"/>
      <c r="AO362" s="130"/>
    </row>
    <row r="363" spans="29:41" ht="15.75">
      <c r="AC363" s="49"/>
      <c r="AD363" s="57"/>
      <c r="AE363" s="57"/>
      <c r="AF363" s="71"/>
      <c r="AG363" s="71"/>
      <c r="AH363" s="21"/>
      <c r="AN363" s="121"/>
      <c r="AO363" s="130"/>
    </row>
    <row r="364" spans="29:41" ht="15.75">
      <c r="AC364" s="49"/>
      <c r="AD364" s="57"/>
      <c r="AE364" s="57"/>
      <c r="AF364" s="71"/>
      <c r="AG364" s="71"/>
      <c r="AH364" s="21"/>
      <c r="AN364" s="121"/>
      <c r="AO364" s="130"/>
    </row>
    <row r="365" spans="29:41" ht="15.75">
      <c r="AC365" s="49"/>
      <c r="AD365" s="57"/>
      <c r="AE365" s="57"/>
      <c r="AF365" s="71"/>
      <c r="AG365" s="71"/>
      <c r="AH365" s="21"/>
      <c r="AN365" s="121"/>
      <c r="AO365" s="130"/>
    </row>
    <row r="366" spans="29:41" ht="15.75">
      <c r="AC366" s="49"/>
      <c r="AD366" s="57"/>
      <c r="AE366" s="57"/>
      <c r="AF366" s="71"/>
      <c r="AG366" s="71"/>
      <c r="AH366" s="21"/>
      <c r="AN366" s="121"/>
      <c r="AO366" s="130"/>
    </row>
    <row r="367" spans="29:41" ht="15.75">
      <c r="AC367" s="49"/>
      <c r="AD367" s="57"/>
      <c r="AE367" s="57"/>
      <c r="AF367" s="71"/>
      <c r="AG367" s="71"/>
      <c r="AH367" s="21"/>
      <c r="AN367" s="121"/>
      <c r="AO367" s="130"/>
    </row>
    <row r="368" spans="29:41" ht="15.75">
      <c r="AC368" s="49"/>
      <c r="AD368" s="57"/>
      <c r="AE368" s="57"/>
      <c r="AF368" s="71"/>
      <c r="AG368" s="71"/>
      <c r="AH368" s="21"/>
      <c r="AN368" s="121"/>
      <c r="AO368" s="130"/>
    </row>
    <row r="369" spans="29:41" ht="15.75">
      <c r="AC369" s="49"/>
      <c r="AD369" s="57"/>
      <c r="AE369" s="57"/>
      <c r="AF369" s="71"/>
      <c r="AG369" s="71"/>
      <c r="AH369" s="21"/>
      <c r="AN369" s="121"/>
      <c r="AO369" s="130"/>
    </row>
    <row r="370" spans="29:41" ht="15.75">
      <c r="AC370" s="49"/>
      <c r="AD370" s="57"/>
      <c r="AE370" s="57"/>
      <c r="AF370" s="71"/>
      <c r="AG370" s="71"/>
      <c r="AH370" s="21"/>
      <c r="AN370" s="121"/>
      <c r="AO370" s="130"/>
    </row>
    <row r="371" spans="29:41" ht="15.75">
      <c r="AC371" s="49"/>
      <c r="AD371" s="57"/>
      <c r="AE371" s="57"/>
      <c r="AF371" s="71"/>
      <c r="AG371" s="71"/>
      <c r="AH371" s="21"/>
      <c r="AN371" s="121"/>
      <c r="AO371" s="130"/>
    </row>
    <row r="372" spans="29:41" ht="15.75">
      <c r="AC372" s="49"/>
      <c r="AD372" s="57"/>
      <c r="AE372" s="57"/>
      <c r="AF372" s="71"/>
      <c r="AG372" s="71"/>
      <c r="AH372" s="21"/>
      <c r="AN372" s="121"/>
      <c r="AO372" s="130"/>
    </row>
    <row r="373" spans="29:41" ht="15.75">
      <c r="AC373" s="49"/>
      <c r="AD373" s="57"/>
      <c r="AE373" s="57"/>
      <c r="AF373" s="71"/>
      <c r="AG373" s="71"/>
      <c r="AH373" s="21"/>
      <c r="AN373" s="121"/>
      <c r="AO373" s="130"/>
    </row>
    <row r="374" spans="29:41" ht="15.75">
      <c r="AC374" s="49"/>
      <c r="AD374" s="57"/>
      <c r="AE374" s="57"/>
      <c r="AF374" s="71"/>
      <c r="AG374" s="71"/>
      <c r="AH374" s="21"/>
      <c r="AN374" s="121"/>
      <c r="AO374" s="130"/>
    </row>
    <row r="375" spans="29:41" ht="15.75">
      <c r="AC375" s="49"/>
      <c r="AD375" s="57"/>
      <c r="AE375" s="57"/>
      <c r="AF375" s="71"/>
      <c r="AG375" s="71"/>
      <c r="AH375" s="21"/>
      <c r="AN375" s="121"/>
      <c r="AO375" s="130"/>
    </row>
    <row r="376" spans="29:41" ht="15.75">
      <c r="AC376" s="49"/>
      <c r="AD376" s="57"/>
      <c r="AE376" s="57"/>
      <c r="AF376" s="71"/>
      <c r="AG376" s="71"/>
      <c r="AH376" s="21"/>
      <c r="AN376" s="121"/>
      <c r="AO376" s="130"/>
    </row>
    <row r="377" spans="29:41" ht="15.75">
      <c r="AC377" s="49"/>
      <c r="AD377" s="57"/>
      <c r="AE377" s="57"/>
      <c r="AF377" s="71"/>
      <c r="AG377" s="71"/>
      <c r="AH377" s="21"/>
      <c r="AN377" s="121"/>
      <c r="AO377" s="130"/>
    </row>
    <row r="378" spans="29:41" ht="15.75">
      <c r="AC378" s="49"/>
      <c r="AD378" s="57"/>
      <c r="AE378" s="57"/>
      <c r="AF378" s="71"/>
      <c r="AG378" s="71"/>
      <c r="AH378" s="21"/>
      <c r="AN378" s="121"/>
      <c r="AO378" s="130"/>
    </row>
    <row r="379" spans="29:41" ht="15.75">
      <c r="AC379" s="49"/>
      <c r="AD379" s="57"/>
      <c r="AE379" s="57"/>
      <c r="AF379" s="71"/>
      <c r="AG379" s="71"/>
      <c r="AH379" s="21"/>
      <c r="AN379" s="121"/>
      <c r="AO379" s="130"/>
    </row>
    <row r="380" spans="29:41" ht="15.75">
      <c r="AC380" s="49"/>
      <c r="AD380" s="57"/>
      <c r="AE380" s="57"/>
      <c r="AF380" s="71"/>
      <c r="AG380" s="71"/>
      <c r="AH380" s="21"/>
      <c r="AN380" s="121"/>
      <c r="AO380" s="130"/>
    </row>
    <row r="381" spans="29:41" ht="15.75">
      <c r="AC381" s="49"/>
      <c r="AD381" s="57"/>
      <c r="AE381" s="57"/>
      <c r="AF381" s="71"/>
      <c r="AG381" s="71"/>
      <c r="AH381" s="21"/>
      <c r="AN381" s="121"/>
      <c r="AO381" s="130"/>
    </row>
    <row r="382" spans="29:41" ht="15.75">
      <c r="AC382" s="49"/>
      <c r="AD382" s="57"/>
      <c r="AE382" s="57"/>
      <c r="AF382" s="71"/>
      <c r="AG382" s="71"/>
      <c r="AH382" s="21"/>
      <c r="AN382" s="121"/>
      <c r="AO382" s="130"/>
    </row>
    <row r="383" spans="29:41" ht="15.75">
      <c r="AC383" s="49"/>
      <c r="AD383" s="57"/>
      <c r="AE383" s="57"/>
      <c r="AF383" s="71"/>
      <c r="AG383" s="71"/>
      <c r="AH383" s="21"/>
      <c r="AN383" s="121"/>
      <c r="AO383" s="130"/>
    </row>
    <row r="384" spans="29:41" ht="15.75">
      <c r="AC384" s="49"/>
      <c r="AD384" s="57"/>
      <c r="AE384" s="57"/>
      <c r="AF384" s="71"/>
      <c r="AG384" s="71"/>
      <c r="AH384" s="21"/>
      <c r="AN384" s="121"/>
      <c r="AO384" s="130"/>
    </row>
    <row r="385" spans="29:41" ht="15.75">
      <c r="AC385" s="49"/>
      <c r="AD385" s="57"/>
      <c r="AE385" s="57"/>
      <c r="AF385" s="71"/>
      <c r="AG385" s="71"/>
      <c r="AH385" s="21"/>
      <c r="AN385" s="121"/>
      <c r="AO385" s="130"/>
    </row>
    <row r="386" spans="29:41" ht="15.75">
      <c r="AC386" s="49"/>
      <c r="AD386" s="57"/>
      <c r="AE386" s="57"/>
      <c r="AF386" s="71"/>
      <c r="AG386" s="71"/>
      <c r="AH386" s="21"/>
      <c r="AN386" s="121"/>
      <c r="AO386" s="130"/>
    </row>
    <row r="387" spans="29:41" ht="15.75">
      <c r="AC387" s="49"/>
      <c r="AD387" s="57"/>
      <c r="AE387" s="57"/>
      <c r="AF387" s="71"/>
      <c r="AG387" s="71"/>
      <c r="AH387" s="21"/>
      <c r="AN387" s="121"/>
      <c r="AO387" s="130"/>
    </row>
    <row r="388" spans="29:41" ht="15.75">
      <c r="AC388" s="49"/>
      <c r="AD388" s="57"/>
      <c r="AE388" s="57"/>
      <c r="AF388" s="71"/>
      <c r="AG388" s="71"/>
      <c r="AH388" s="21"/>
      <c r="AN388" s="121"/>
      <c r="AO388" s="130"/>
    </row>
    <row r="389" spans="29:41" ht="15.75">
      <c r="AC389" s="49"/>
      <c r="AD389" s="57"/>
      <c r="AE389" s="57"/>
      <c r="AF389" s="71"/>
      <c r="AG389" s="71"/>
      <c r="AH389" s="21"/>
      <c r="AN389" s="121"/>
      <c r="AO389" s="130"/>
    </row>
    <row r="390" spans="29:41" ht="15.75">
      <c r="AC390" s="49"/>
      <c r="AD390" s="57"/>
      <c r="AE390" s="57"/>
      <c r="AF390" s="71"/>
      <c r="AG390" s="71"/>
      <c r="AH390" s="21"/>
      <c r="AN390" s="121"/>
      <c r="AO390" s="130"/>
    </row>
    <row r="391" spans="29:41" ht="15.75">
      <c r="AC391" s="49"/>
      <c r="AD391" s="57"/>
      <c r="AE391" s="57"/>
      <c r="AF391" s="71"/>
      <c r="AG391" s="71"/>
      <c r="AH391" s="21"/>
      <c r="AN391" s="121"/>
      <c r="AO391" s="130"/>
    </row>
    <row r="392" spans="29:41" ht="15.75">
      <c r="AC392" s="49"/>
      <c r="AD392" s="57"/>
      <c r="AE392" s="57"/>
      <c r="AF392" s="71"/>
      <c r="AG392" s="71"/>
      <c r="AH392" s="21"/>
      <c r="AN392" s="121"/>
      <c r="AO392" s="130"/>
    </row>
    <row r="393" spans="29:41" ht="15.75">
      <c r="AC393" s="49"/>
      <c r="AD393" s="57"/>
      <c r="AE393" s="57"/>
      <c r="AF393" s="71"/>
      <c r="AG393" s="71"/>
      <c r="AH393" s="21"/>
      <c r="AN393" s="121"/>
      <c r="AO393" s="130"/>
    </row>
    <row r="394" spans="29:41" ht="15.75">
      <c r="AC394" s="49"/>
      <c r="AD394" s="57"/>
      <c r="AE394" s="57"/>
      <c r="AF394" s="71"/>
      <c r="AG394" s="71"/>
      <c r="AH394" s="21"/>
      <c r="AN394" s="121"/>
      <c r="AO394" s="130"/>
    </row>
    <row r="395" spans="29:41" ht="15.75">
      <c r="AC395" s="49"/>
      <c r="AD395" s="57"/>
      <c r="AE395" s="57"/>
      <c r="AF395" s="71"/>
      <c r="AG395" s="71"/>
      <c r="AH395" s="21"/>
      <c r="AN395" s="121"/>
      <c r="AO395" s="130"/>
    </row>
    <row r="396" spans="29:41" ht="15.75">
      <c r="AC396" s="49"/>
      <c r="AD396" s="57"/>
      <c r="AE396" s="57"/>
      <c r="AF396" s="71"/>
      <c r="AG396" s="71"/>
      <c r="AH396" s="21"/>
      <c r="AN396" s="121"/>
      <c r="AO396" s="130"/>
    </row>
    <row r="397" spans="29:41" ht="15.75">
      <c r="AC397" s="49"/>
      <c r="AD397" s="57"/>
      <c r="AE397" s="57"/>
      <c r="AF397" s="71"/>
      <c r="AG397" s="71"/>
      <c r="AH397" s="21"/>
      <c r="AN397" s="121"/>
      <c r="AO397" s="130"/>
    </row>
    <row r="398" spans="29:41" ht="15.75">
      <c r="AC398" s="49"/>
      <c r="AD398" s="57"/>
      <c r="AE398" s="57"/>
      <c r="AF398" s="71"/>
      <c r="AG398" s="71"/>
      <c r="AH398" s="21"/>
      <c r="AN398" s="121"/>
      <c r="AO398" s="130"/>
    </row>
    <row r="399" spans="29:41" ht="15.75">
      <c r="AC399" s="49"/>
      <c r="AD399" s="57"/>
      <c r="AE399" s="57"/>
      <c r="AF399" s="71"/>
      <c r="AG399" s="71"/>
      <c r="AH399" s="21"/>
      <c r="AN399" s="121"/>
      <c r="AO399" s="130"/>
    </row>
    <row r="400" spans="29:41" ht="15.75">
      <c r="AC400" s="49"/>
      <c r="AD400" s="57"/>
      <c r="AE400" s="57"/>
      <c r="AF400" s="71"/>
      <c r="AG400" s="71"/>
      <c r="AH400" s="21"/>
      <c r="AN400" s="121"/>
      <c r="AO400" s="130"/>
    </row>
    <row r="401" spans="29:41" ht="15.75">
      <c r="AC401" s="49"/>
      <c r="AD401" s="57"/>
      <c r="AE401" s="57"/>
      <c r="AF401" s="71"/>
      <c r="AG401" s="71"/>
      <c r="AH401" s="21"/>
      <c r="AN401" s="121"/>
      <c r="AO401" s="130"/>
    </row>
    <row r="402" spans="29:41" ht="15.75">
      <c r="AC402" s="49"/>
      <c r="AD402" s="57"/>
      <c r="AE402" s="57"/>
      <c r="AF402" s="71"/>
      <c r="AG402" s="71"/>
      <c r="AH402" s="21"/>
      <c r="AN402" s="121"/>
      <c r="AO402" s="130"/>
    </row>
    <row r="403" spans="29:41" ht="15.75">
      <c r="AC403" s="49"/>
      <c r="AD403" s="57"/>
      <c r="AE403" s="57"/>
      <c r="AF403" s="71"/>
      <c r="AG403" s="71"/>
      <c r="AH403" s="21"/>
      <c r="AN403" s="121"/>
      <c r="AO403" s="130"/>
    </row>
    <row r="404" spans="29:41" ht="15.75">
      <c r="AC404" s="49"/>
      <c r="AD404" s="57"/>
      <c r="AE404" s="57"/>
      <c r="AF404" s="71"/>
      <c r="AG404" s="71"/>
      <c r="AH404" s="21"/>
      <c r="AN404" s="121"/>
      <c r="AO404" s="130"/>
    </row>
    <row r="405" spans="29:41" ht="15.75">
      <c r="AC405" s="49"/>
      <c r="AD405" s="57"/>
      <c r="AE405" s="57"/>
      <c r="AF405" s="71"/>
      <c r="AG405" s="71"/>
      <c r="AH405" s="21"/>
      <c r="AN405" s="121"/>
      <c r="AO405" s="130"/>
    </row>
    <row r="406" spans="29:41" ht="15.75">
      <c r="AC406" s="49"/>
      <c r="AD406" s="57"/>
      <c r="AE406" s="57"/>
      <c r="AF406" s="71"/>
      <c r="AG406" s="71"/>
      <c r="AH406" s="21"/>
      <c r="AN406" s="121"/>
      <c r="AO406" s="130"/>
    </row>
    <row r="407" spans="29:41" ht="15.75">
      <c r="AC407" s="49"/>
      <c r="AD407" s="57"/>
      <c r="AE407" s="57"/>
      <c r="AF407" s="71"/>
      <c r="AG407" s="71"/>
      <c r="AH407" s="21"/>
      <c r="AN407" s="121"/>
      <c r="AO407" s="130"/>
    </row>
    <row r="408" spans="29:41" ht="15.75">
      <c r="AC408" s="49"/>
      <c r="AD408" s="57"/>
      <c r="AE408" s="57"/>
      <c r="AF408" s="71"/>
      <c r="AG408" s="71"/>
      <c r="AH408" s="21"/>
      <c r="AN408" s="121"/>
      <c r="AO408" s="130"/>
    </row>
    <row r="409" spans="29:41" ht="15.75">
      <c r="AC409" s="49"/>
      <c r="AD409" s="57"/>
      <c r="AE409" s="57"/>
      <c r="AF409" s="71"/>
      <c r="AG409" s="71"/>
      <c r="AH409" s="21"/>
      <c r="AN409" s="121"/>
      <c r="AO409" s="130"/>
    </row>
    <row r="410" spans="29:41" ht="15.75">
      <c r="AC410" s="49"/>
      <c r="AD410" s="57"/>
      <c r="AE410" s="57"/>
      <c r="AF410" s="71"/>
      <c r="AG410" s="71"/>
      <c r="AH410" s="21"/>
      <c r="AN410" s="121"/>
      <c r="AO410" s="130"/>
    </row>
    <row r="411" spans="29:41" ht="15.75">
      <c r="AC411" s="49"/>
      <c r="AD411" s="57"/>
      <c r="AE411" s="57"/>
      <c r="AF411" s="71"/>
      <c r="AG411" s="71"/>
      <c r="AH411" s="21"/>
      <c r="AN411" s="121"/>
      <c r="AO411" s="130"/>
    </row>
    <row r="412" spans="29:41" ht="15.75">
      <c r="AC412" s="49"/>
      <c r="AD412" s="57"/>
      <c r="AE412" s="57"/>
      <c r="AF412" s="71"/>
      <c r="AG412" s="71"/>
      <c r="AH412" s="21"/>
      <c r="AN412" s="121"/>
      <c r="AO412" s="130"/>
    </row>
    <row r="413" spans="29:41" ht="15.75">
      <c r="AC413" s="49"/>
      <c r="AD413" s="57"/>
      <c r="AE413" s="57"/>
      <c r="AF413" s="71"/>
      <c r="AG413" s="71"/>
      <c r="AH413" s="21"/>
      <c r="AN413" s="121"/>
      <c r="AO413" s="130"/>
    </row>
    <row r="414" spans="29:41" ht="15.75">
      <c r="AC414" s="49"/>
      <c r="AD414" s="57"/>
      <c r="AE414" s="57"/>
      <c r="AF414" s="71"/>
      <c r="AG414" s="71"/>
      <c r="AH414" s="21"/>
      <c r="AN414" s="121"/>
      <c r="AO414" s="130"/>
    </row>
    <row r="415" spans="29:41" ht="15.75">
      <c r="AC415" s="49"/>
      <c r="AD415" s="57"/>
      <c r="AE415" s="57"/>
      <c r="AF415" s="71"/>
      <c r="AG415" s="71"/>
      <c r="AH415" s="21"/>
      <c r="AN415" s="121"/>
      <c r="AO415" s="130"/>
    </row>
    <row r="416" spans="29:41" ht="15.75">
      <c r="AC416" s="49"/>
      <c r="AD416" s="57"/>
      <c r="AE416" s="57"/>
      <c r="AF416" s="71"/>
      <c r="AG416" s="71"/>
      <c r="AH416" s="21"/>
      <c r="AN416" s="121"/>
      <c r="AO416" s="130"/>
    </row>
    <row r="417" spans="29:41" ht="15.75">
      <c r="AC417" s="49"/>
      <c r="AD417" s="57"/>
      <c r="AE417" s="57"/>
      <c r="AF417" s="71"/>
      <c r="AG417" s="71"/>
      <c r="AH417" s="21"/>
      <c r="AN417" s="121"/>
      <c r="AO417" s="130"/>
    </row>
    <row r="418" spans="29:41" ht="15.75">
      <c r="AC418" s="49"/>
      <c r="AD418" s="57"/>
      <c r="AE418" s="57"/>
      <c r="AF418" s="71"/>
      <c r="AG418" s="71"/>
      <c r="AH418" s="21"/>
      <c r="AN418" s="121"/>
      <c r="AO418" s="130"/>
    </row>
    <row r="419" spans="29:41" ht="15.75">
      <c r="AC419" s="49"/>
      <c r="AD419" s="57"/>
      <c r="AE419" s="57"/>
      <c r="AF419" s="71"/>
      <c r="AG419" s="71"/>
      <c r="AH419" s="21"/>
      <c r="AN419" s="121"/>
      <c r="AO419" s="130"/>
    </row>
    <row r="420" spans="29:41" ht="15.75">
      <c r="AC420" s="49"/>
      <c r="AD420" s="57"/>
      <c r="AE420" s="57"/>
      <c r="AF420" s="71"/>
      <c r="AG420" s="71"/>
      <c r="AH420" s="21"/>
      <c r="AN420" s="121"/>
      <c r="AO420" s="130"/>
    </row>
    <row r="421" spans="29:41" ht="15.75">
      <c r="AC421" s="49"/>
      <c r="AD421" s="57"/>
      <c r="AE421" s="57"/>
      <c r="AF421" s="71"/>
      <c r="AG421" s="71"/>
      <c r="AH421" s="21"/>
      <c r="AN421" s="121"/>
      <c r="AO421" s="130"/>
    </row>
    <row r="422" spans="29:41" ht="15.75">
      <c r="AC422" s="49"/>
      <c r="AD422" s="57"/>
      <c r="AE422" s="57"/>
      <c r="AF422" s="71"/>
      <c r="AG422" s="71"/>
      <c r="AH422" s="21"/>
      <c r="AN422" s="121"/>
      <c r="AO422" s="130"/>
    </row>
    <row r="423" spans="29:41" ht="15.75">
      <c r="AC423" s="49"/>
      <c r="AD423" s="57"/>
      <c r="AE423" s="57"/>
      <c r="AF423" s="71"/>
      <c r="AG423" s="71"/>
      <c r="AH423" s="21"/>
      <c r="AN423" s="121"/>
      <c r="AO423" s="130"/>
    </row>
    <row r="424" spans="29:41" ht="15.75">
      <c r="AC424" s="49"/>
      <c r="AD424" s="57"/>
      <c r="AE424" s="57"/>
      <c r="AF424" s="71"/>
      <c r="AG424" s="71"/>
      <c r="AH424" s="21"/>
      <c r="AN424" s="121"/>
      <c r="AO424" s="130"/>
    </row>
    <row r="425" spans="29:41" ht="15.75">
      <c r="AC425" s="49"/>
      <c r="AD425" s="57"/>
      <c r="AE425" s="57"/>
      <c r="AF425" s="71"/>
      <c r="AG425" s="71"/>
      <c r="AH425" s="21"/>
      <c r="AN425" s="121"/>
      <c r="AO425" s="130"/>
    </row>
    <row r="426" spans="29:41" ht="15.75">
      <c r="AC426" s="49"/>
      <c r="AD426" s="57"/>
      <c r="AE426" s="57"/>
      <c r="AF426" s="71"/>
      <c r="AG426" s="71"/>
      <c r="AH426" s="21"/>
      <c r="AN426" s="121"/>
      <c r="AO426" s="130"/>
    </row>
    <row r="427" spans="29:41" ht="15.75">
      <c r="AC427" s="49"/>
      <c r="AD427" s="57"/>
      <c r="AE427" s="57"/>
      <c r="AF427" s="71"/>
      <c r="AG427" s="71"/>
      <c r="AH427" s="21"/>
      <c r="AN427" s="121"/>
      <c r="AO427" s="130"/>
    </row>
    <row r="428" spans="29:41" ht="15.75">
      <c r="AC428" s="49"/>
      <c r="AD428" s="57"/>
      <c r="AE428" s="57"/>
      <c r="AF428" s="71"/>
      <c r="AG428" s="71"/>
      <c r="AH428" s="21"/>
      <c r="AN428" s="121"/>
      <c r="AO428" s="130"/>
    </row>
    <row r="429" spans="29:41" ht="15.75">
      <c r="AC429" s="49"/>
      <c r="AD429" s="57"/>
      <c r="AE429" s="57"/>
      <c r="AF429" s="71"/>
      <c r="AG429" s="71"/>
      <c r="AH429" s="21"/>
      <c r="AN429" s="121"/>
      <c r="AO429" s="130"/>
    </row>
    <row r="430" spans="29:41" ht="15.75">
      <c r="AC430" s="49"/>
      <c r="AD430" s="57"/>
      <c r="AE430" s="57"/>
      <c r="AF430" s="71"/>
      <c r="AG430" s="71"/>
      <c r="AH430" s="21"/>
      <c r="AN430" s="121"/>
      <c r="AO430" s="130"/>
    </row>
    <row r="431" spans="29:41" ht="15.75">
      <c r="AC431" s="49"/>
      <c r="AD431" s="57"/>
      <c r="AE431" s="57"/>
      <c r="AF431" s="71"/>
      <c r="AG431" s="71"/>
      <c r="AH431" s="21"/>
      <c r="AN431" s="121"/>
      <c r="AO431" s="130"/>
    </row>
    <row r="432" spans="29:41" ht="15.75">
      <c r="AC432" s="49"/>
      <c r="AD432" s="57"/>
      <c r="AE432" s="57"/>
      <c r="AF432" s="71"/>
      <c r="AG432" s="71"/>
      <c r="AH432" s="21"/>
      <c r="AN432" s="121"/>
      <c r="AO432" s="130"/>
    </row>
    <row r="433" spans="29:41" ht="15.75">
      <c r="AC433" s="49"/>
      <c r="AD433" s="57"/>
      <c r="AE433" s="57"/>
      <c r="AF433" s="71"/>
      <c r="AG433" s="71"/>
      <c r="AH433" s="21"/>
      <c r="AN433" s="121"/>
      <c r="AO433" s="130"/>
    </row>
    <row r="434" spans="29:41" ht="15.75">
      <c r="AC434" s="49"/>
      <c r="AD434" s="57"/>
      <c r="AE434" s="57"/>
      <c r="AF434" s="71"/>
      <c r="AG434" s="71"/>
      <c r="AH434" s="21"/>
      <c r="AN434" s="121"/>
      <c r="AO434" s="130"/>
    </row>
    <row r="435" spans="29:41" ht="15.75">
      <c r="AC435" s="49"/>
      <c r="AD435" s="57"/>
      <c r="AE435" s="57"/>
      <c r="AF435" s="71"/>
      <c r="AG435" s="71"/>
      <c r="AH435" s="21"/>
      <c r="AN435" s="121"/>
      <c r="AO435" s="130"/>
    </row>
    <row r="436" spans="29:41" ht="15.75">
      <c r="AC436" s="49"/>
      <c r="AD436" s="57"/>
      <c r="AE436" s="57"/>
      <c r="AF436" s="71"/>
      <c r="AG436" s="71"/>
      <c r="AH436" s="21"/>
      <c r="AN436" s="121"/>
      <c r="AO436" s="130"/>
    </row>
    <row r="437" spans="29:41" ht="15.75">
      <c r="AC437" s="49"/>
      <c r="AD437" s="57"/>
      <c r="AE437" s="57"/>
      <c r="AF437" s="71"/>
      <c r="AG437" s="71"/>
      <c r="AH437" s="21"/>
      <c r="AN437" s="121"/>
      <c r="AO437" s="130"/>
    </row>
    <row r="438" spans="29:41" ht="15.75">
      <c r="AC438" s="49"/>
      <c r="AD438" s="57"/>
      <c r="AE438" s="57"/>
      <c r="AF438" s="71"/>
      <c r="AG438" s="71"/>
      <c r="AH438" s="21"/>
      <c r="AN438" s="121"/>
      <c r="AO438" s="130"/>
    </row>
    <row r="439" spans="29:41" ht="15.75">
      <c r="AC439" s="49"/>
      <c r="AD439" s="57"/>
      <c r="AE439" s="57"/>
      <c r="AF439" s="71"/>
      <c r="AG439" s="71"/>
      <c r="AH439" s="21"/>
      <c r="AN439" s="121"/>
      <c r="AO439" s="130"/>
    </row>
    <row r="440" spans="29:41" ht="15.75">
      <c r="AC440" s="49"/>
      <c r="AD440" s="57"/>
      <c r="AE440" s="57"/>
      <c r="AF440" s="71"/>
      <c r="AG440" s="71"/>
      <c r="AH440" s="21"/>
      <c r="AN440" s="121"/>
      <c r="AO440" s="130"/>
    </row>
    <row r="441" spans="29:41" ht="15.75">
      <c r="AC441" s="49"/>
      <c r="AD441" s="57"/>
      <c r="AE441" s="57"/>
      <c r="AF441" s="71"/>
      <c r="AG441" s="71"/>
      <c r="AH441" s="21"/>
      <c r="AN441" s="121"/>
      <c r="AO441" s="130"/>
    </row>
    <row r="442" spans="29:41" ht="15.75">
      <c r="AC442" s="49"/>
      <c r="AD442" s="57"/>
      <c r="AE442" s="57"/>
      <c r="AF442" s="71"/>
      <c r="AG442" s="71"/>
      <c r="AH442" s="21"/>
      <c r="AN442" s="121"/>
      <c r="AO442" s="130"/>
    </row>
    <row r="443" spans="29:41" ht="15.75">
      <c r="AC443" s="49"/>
      <c r="AD443" s="57"/>
      <c r="AE443" s="57"/>
      <c r="AF443" s="71"/>
      <c r="AG443" s="71"/>
      <c r="AH443" s="21"/>
      <c r="AN443" s="121"/>
      <c r="AO443" s="130"/>
    </row>
    <row r="444" spans="29:41" ht="15.75">
      <c r="AC444" s="49"/>
      <c r="AD444" s="57"/>
      <c r="AE444" s="57"/>
      <c r="AF444" s="71"/>
      <c r="AG444" s="71"/>
      <c r="AH444" s="21"/>
      <c r="AN444" s="121"/>
      <c r="AO444" s="130"/>
    </row>
    <row r="445" spans="29:41" ht="15.75">
      <c r="AC445" s="49"/>
      <c r="AD445" s="57"/>
      <c r="AE445" s="57"/>
      <c r="AF445" s="71"/>
      <c r="AG445" s="71"/>
      <c r="AH445" s="21"/>
      <c r="AN445" s="121"/>
      <c r="AO445" s="130"/>
    </row>
    <row r="446" spans="29:41" ht="15.75">
      <c r="AC446" s="49"/>
      <c r="AD446" s="57"/>
      <c r="AE446" s="57"/>
      <c r="AF446" s="71"/>
      <c r="AG446" s="71"/>
      <c r="AH446" s="21"/>
      <c r="AN446" s="121"/>
      <c r="AO446" s="130"/>
    </row>
    <row r="447" spans="29:41" ht="15.75">
      <c r="AC447" s="49"/>
      <c r="AD447" s="57"/>
      <c r="AE447" s="57"/>
      <c r="AF447" s="71"/>
      <c r="AG447" s="71"/>
      <c r="AH447" s="21"/>
      <c r="AN447" s="121"/>
      <c r="AO447" s="130"/>
    </row>
    <row r="448" spans="29:41" ht="15.75">
      <c r="AC448" s="49"/>
      <c r="AD448" s="57"/>
      <c r="AE448" s="57"/>
      <c r="AF448" s="71"/>
      <c r="AG448" s="71"/>
      <c r="AH448" s="21"/>
      <c r="AN448" s="121"/>
      <c r="AO448" s="130"/>
    </row>
    <row r="449" spans="29:41" ht="15.75">
      <c r="AC449" s="49"/>
      <c r="AD449" s="57"/>
      <c r="AE449" s="57"/>
      <c r="AF449" s="71"/>
      <c r="AG449" s="71"/>
      <c r="AH449" s="21"/>
      <c r="AN449" s="121"/>
      <c r="AO449" s="130"/>
    </row>
    <row r="450" spans="29:41" ht="15.75">
      <c r="AC450" s="49"/>
      <c r="AD450" s="57"/>
      <c r="AE450" s="57"/>
      <c r="AF450" s="71"/>
      <c r="AG450" s="71"/>
      <c r="AH450" s="21"/>
      <c r="AN450" s="121"/>
      <c r="AO450" s="130"/>
    </row>
    <row r="451" spans="29:41" ht="15.75">
      <c r="AC451" s="49"/>
      <c r="AD451" s="57"/>
      <c r="AE451" s="57"/>
      <c r="AF451" s="71"/>
      <c r="AG451" s="71"/>
      <c r="AH451" s="21"/>
      <c r="AN451" s="121"/>
      <c r="AO451" s="130"/>
    </row>
    <row r="452" spans="29:41" ht="15.75">
      <c r="AC452" s="49"/>
      <c r="AD452" s="57"/>
      <c r="AE452" s="57"/>
      <c r="AF452" s="71"/>
      <c r="AG452" s="71"/>
      <c r="AH452" s="21"/>
      <c r="AN452" s="121"/>
      <c r="AO452" s="130"/>
    </row>
    <row r="453" spans="29:41" ht="15.75">
      <c r="AC453" s="49"/>
      <c r="AD453" s="57"/>
      <c r="AE453" s="57"/>
      <c r="AF453" s="71"/>
      <c r="AG453" s="71"/>
      <c r="AH453" s="21"/>
      <c r="AN453" s="121"/>
      <c r="AO453" s="130"/>
    </row>
    <row r="454" spans="29:41" ht="15.75">
      <c r="AC454" s="49"/>
      <c r="AD454" s="57"/>
      <c r="AE454" s="57"/>
      <c r="AF454" s="71"/>
      <c r="AG454" s="71"/>
      <c r="AH454" s="21"/>
      <c r="AN454" s="121"/>
      <c r="AO454" s="130"/>
    </row>
    <row r="455" spans="29:41" ht="15.75">
      <c r="AC455" s="49"/>
      <c r="AD455" s="57"/>
      <c r="AE455" s="57"/>
      <c r="AF455" s="71"/>
      <c r="AG455" s="71"/>
      <c r="AH455" s="21"/>
      <c r="AN455" s="121"/>
      <c r="AO455" s="130"/>
    </row>
    <row r="456" spans="29:41" ht="15.75">
      <c r="AC456" s="49"/>
      <c r="AD456" s="57"/>
      <c r="AE456" s="57"/>
      <c r="AF456" s="71"/>
      <c r="AG456" s="71"/>
      <c r="AH456" s="21"/>
      <c r="AN456" s="121"/>
      <c r="AO456" s="130"/>
    </row>
    <row r="457" spans="29:41" ht="15.75">
      <c r="AC457" s="49"/>
      <c r="AD457" s="57"/>
      <c r="AE457" s="57"/>
      <c r="AF457" s="71"/>
      <c r="AG457" s="71"/>
      <c r="AH457" s="21"/>
      <c r="AN457" s="121"/>
      <c r="AO457" s="130"/>
    </row>
    <row r="458" spans="29:41" ht="15.75">
      <c r="AC458" s="49"/>
      <c r="AD458" s="57"/>
      <c r="AE458" s="57"/>
      <c r="AF458" s="71"/>
      <c r="AG458" s="71"/>
      <c r="AH458" s="21"/>
      <c r="AN458" s="121"/>
      <c r="AO458" s="130"/>
    </row>
    <row r="459" spans="29:41" ht="15.75">
      <c r="AC459" s="49"/>
      <c r="AD459" s="57"/>
      <c r="AE459" s="57"/>
      <c r="AF459" s="71"/>
      <c r="AG459" s="71"/>
      <c r="AH459" s="21"/>
      <c r="AN459" s="121"/>
      <c r="AO459" s="130"/>
    </row>
    <row r="460" spans="29:41" ht="15.75">
      <c r="AC460" s="49"/>
      <c r="AD460" s="57"/>
      <c r="AE460" s="57"/>
      <c r="AF460" s="71"/>
      <c r="AG460" s="71"/>
      <c r="AH460" s="21"/>
      <c r="AN460" s="121"/>
      <c r="AO460" s="130"/>
    </row>
    <row r="461" spans="29:41" ht="15.75">
      <c r="AC461" s="49"/>
      <c r="AD461" s="57"/>
      <c r="AE461" s="57"/>
      <c r="AF461" s="71"/>
      <c r="AG461" s="71"/>
      <c r="AH461" s="21"/>
      <c r="AN461" s="121"/>
      <c r="AO461" s="130"/>
    </row>
    <row r="462" spans="29:41" ht="15.75">
      <c r="AC462" s="49"/>
      <c r="AD462" s="57"/>
      <c r="AE462" s="57"/>
      <c r="AF462" s="71"/>
      <c r="AG462" s="71"/>
      <c r="AH462" s="21"/>
      <c r="AN462" s="121"/>
      <c r="AO462" s="130"/>
    </row>
    <row r="463" spans="29:41" ht="15.75">
      <c r="AC463" s="49"/>
      <c r="AD463" s="57"/>
      <c r="AE463" s="57"/>
      <c r="AF463" s="71"/>
      <c r="AG463" s="71"/>
      <c r="AH463" s="21"/>
      <c r="AN463" s="121"/>
      <c r="AO463" s="130"/>
    </row>
    <row r="464" spans="29:41" ht="15.75">
      <c r="AC464" s="49"/>
      <c r="AD464" s="57"/>
      <c r="AE464" s="57"/>
      <c r="AF464" s="71"/>
      <c r="AG464" s="71"/>
      <c r="AH464" s="21"/>
      <c r="AN464" s="121"/>
      <c r="AO464" s="130"/>
    </row>
    <row r="465" spans="29:41" ht="15.75">
      <c r="AC465" s="49"/>
      <c r="AD465" s="57"/>
      <c r="AE465" s="57"/>
      <c r="AF465" s="71"/>
      <c r="AG465" s="71"/>
      <c r="AH465" s="21"/>
      <c r="AN465" s="121"/>
      <c r="AO465" s="130"/>
    </row>
    <row r="466" spans="29:34" ht="15.75">
      <c r="AC466" s="49"/>
      <c r="AD466" s="49"/>
      <c r="AE466" s="49"/>
      <c r="AF466" s="49"/>
      <c r="AG466" s="49"/>
      <c r="AH466" s="49"/>
    </row>
    <row r="467" spans="29:34" ht="15.75">
      <c r="AC467" s="49"/>
      <c r="AD467" s="49"/>
      <c r="AE467" s="49"/>
      <c r="AF467" s="49"/>
      <c r="AG467" s="49"/>
      <c r="AH467" s="49"/>
    </row>
    <row r="468" spans="29:34" ht="15.75">
      <c r="AC468" s="49"/>
      <c r="AD468" s="49"/>
      <c r="AE468" s="49"/>
      <c r="AF468" s="49"/>
      <c r="AG468" s="49"/>
      <c r="AH468" s="49"/>
    </row>
    <row r="469" spans="29:34" ht="15.75">
      <c r="AC469" s="49"/>
      <c r="AD469" s="49"/>
      <c r="AE469" s="49"/>
      <c r="AF469" s="49"/>
      <c r="AG469" s="49"/>
      <c r="AH469" s="49"/>
    </row>
    <row r="470" spans="29:34" ht="15.75">
      <c r="AC470" s="49"/>
      <c r="AD470" s="49"/>
      <c r="AE470" s="49"/>
      <c r="AF470" s="49"/>
      <c r="AG470" s="49"/>
      <c r="AH470" s="49"/>
    </row>
    <row r="471" spans="29:34" ht="15.75">
      <c r="AC471" s="49"/>
      <c r="AD471" s="49"/>
      <c r="AE471" s="49"/>
      <c r="AF471" s="49"/>
      <c r="AG471" s="49"/>
      <c r="AH471" s="49"/>
    </row>
    <row r="472" spans="29:34" ht="15.75">
      <c r="AC472" s="49"/>
      <c r="AD472" s="49"/>
      <c r="AE472" s="49"/>
      <c r="AF472" s="49"/>
      <c r="AG472" s="49"/>
      <c r="AH472" s="49"/>
    </row>
    <row r="473" spans="29:34" ht="15.75">
      <c r="AC473" s="49"/>
      <c r="AD473" s="49"/>
      <c r="AE473" s="49"/>
      <c r="AF473" s="49"/>
      <c r="AG473" s="49"/>
      <c r="AH473" s="49"/>
    </row>
    <row r="474" spans="29:34" ht="15.75">
      <c r="AC474" s="49"/>
      <c r="AD474" s="49"/>
      <c r="AE474" s="49"/>
      <c r="AF474" s="49"/>
      <c r="AG474" s="49"/>
      <c r="AH474" s="49"/>
    </row>
    <row r="475" spans="29:34" ht="15.75">
      <c r="AC475" s="49"/>
      <c r="AD475" s="49"/>
      <c r="AE475" s="49"/>
      <c r="AF475" s="49"/>
      <c r="AG475" s="49"/>
      <c r="AH475" s="49"/>
    </row>
    <row r="476" spans="29:34" ht="15.75">
      <c r="AC476" s="49"/>
      <c r="AD476" s="49"/>
      <c r="AE476" s="49"/>
      <c r="AF476" s="49"/>
      <c r="AG476" s="49"/>
      <c r="AH476" s="49"/>
    </row>
    <row r="477" spans="29:34" ht="15.75">
      <c r="AC477" s="49"/>
      <c r="AD477" s="49"/>
      <c r="AE477" s="49"/>
      <c r="AF477" s="49"/>
      <c r="AG477" s="49"/>
      <c r="AH477" s="49"/>
    </row>
    <row r="478" spans="29:34" ht="15.75">
      <c r="AC478" s="49"/>
      <c r="AD478" s="49"/>
      <c r="AE478" s="49"/>
      <c r="AF478" s="49"/>
      <c r="AG478" s="49"/>
      <c r="AH478" s="49"/>
    </row>
    <row r="479" spans="29:34" ht="15.75">
      <c r="AC479" s="49"/>
      <c r="AD479" s="49"/>
      <c r="AE479" s="49"/>
      <c r="AF479" s="49"/>
      <c r="AG479" s="49"/>
      <c r="AH479" s="49"/>
    </row>
    <row r="480" spans="29:34" ht="15.75">
      <c r="AC480" s="49"/>
      <c r="AD480" s="49"/>
      <c r="AE480" s="49"/>
      <c r="AF480" s="49"/>
      <c r="AG480" s="49"/>
      <c r="AH480" s="49"/>
    </row>
    <row r="481" spans="29:34" ht="15.75">
      <c r="AC481" s="49"/>
      <c r="AD481" s="49"/>
      <c r="AE481" s="49"/>
      <c r="AF481" s="49"/>
      <c r="AG481" s="49"/>
      <c r="AH481" s="49"/>
    </row>
    <row r="482" spans="29:34" ht="15.75">
      <c r="AC482" s="49"/>
      <c r="AD482" s="49"/>
      <c r="AE482" s="49"/>
      <c r="AF482" s="49"/>
      <c r="AG482" s="49"/>
      <c r="AH482" s="49"/>
    </row>
    <row r="483" spans="29:34" ht="15.75">
      <c r="AC483" s="49"/>
      <c r="AD483" s="49"/>
      <c r="AE483" s="49"/>
      <c r="AF483" s="49"/>
      <c r="AG483" s="49"/>
      <c r="AH483" s="49"/>
    </row>
    <row r="484" spans="29:34" ht="15.75">
      <c r="AC484" s="49"/>
      <c r="AD484" s="49"/>
      <c r="AE484" s="49"/>
      <c r="AF484" s="49"/>
      <c r="AG484" s="49"/>
      <c r="AH484" s="49"/>
    </row>
    <row r="485" spans="29:34" ht="15.75">
      <c r="AC485" s="49"/>
      <c r="AD485" s="49"/>
      <c r="AE485" s="49"/>
      <c r="AF485" s="49"/>
      <c r="AG485" s="49"/>
      <c r="AH485" s="49"/>
    </row>
  </sheetData>
  <sheetProtection password="DEF4" sheet="1" objects="1" scenarios="1" selectLockedCells="1" selectUnlockedCells="1"/>
  <mergeCells count="1">
    <mergeCell ref="C8:E8"/>
  </mergeCells>
  <conditionalFormatting sqref="J10:J17 J18:K18">
    <cfRule type="expression" priority="1" dxfId="0" stopIfTrue="1">
      <formula>K10&lt;0</formula>
    </cfRule>
  </conditionalFormatting>
  <conditionalFormatting sqref="F14:H14">
    <cfRule type="expression" priority="2" dxfId="1" stopIfTrue="1">
      <formula>F$14=""</formula>
    </cfRule>
  </conditionalFormatting>
  <conditionalFormatting sqref="L15:M15">
    <cfRule type="expression" priority="3" dxfId="2" stopIfTrue="1">
      <formula>L15="Tegenligger!"</formula>
    </cfRule>
  </conditionalFormatting>
  <printOptions/>
  <pageMargins left="0.63" right="0.75" top="0.68" bottom="0.62" header="0.5" footer="0.5"/>
  <pageSetup fitToHeight="1" fitToWidth="1" horizontalDpi="200" verticalDpi="2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showGridLines="0" showRowColHeaders="0" showOutlineSymbols="0" workbookViewId="0" topLeftCell="A1">
      <pane xSplit="68" ySplit="137" topLeftCell="BQ138" activePane="bottomRight" state="frozen"/>
      <selection pane="topLeft" activeCell="A1" sqref="A1"/>
      <selection pane="topRight" activeCell="BQ1" sqref="BQ1"/>
      <selection pane="bottomLeft" activeCell="A136" sqref="A136"/>
      <selection pane="bottomRight" activeCell="E26" sqref="E26"/>
    </sheetView>
  </sheetViews>
  <sheetFormatPr defaultColWidth="9.140625" defaultRowHeight="18.75" customHeight="1"/>
  <cols>
    <col min="1" max="1" width="4.421875" style="160" bestFit="1" customWidth="1"/>
    <col min="2" max="2" width="45.57421875" style="160" customWidth="1"/>
    <col min="3" max="3" width="13.7109375" style="160" bestFit="1" customWidth="1"/>
    <col min="4" max="4" width="23.57421875" style="160" bestFit="1" customWidth="1"/>
    <col min="5" max="5" width="27.28125" style="160" bestFit="1" customWidth="1"/>
    <col min="6" max="6" width="24.57421875" style="160" bestFit="1" customWidth="1"/>
    <col min="7" max="7" width="23.8515625" style="160" bestFit="1" customWidth="1"/>
    <col min="8" max="16384" width="9.140625" style="160" customWidth="1"/>
  </cols>
  <sheetData>
    <row r="2" spans="2:5" ht="18.75" customHeight="1">
      <c r="B2" s="155" t="s">
        <v>67</v>
      </c>
      <c r="C2" s="159"/>
      <c r="D2" s="159"/>
      <c r="E2" s="159"/>
    </row>
    <row r="4" spans="2:7" ht="18.75" customHeight="1">
      <c r="B4" s="161" t="s">
        <v>38</v>
      </c>
      <c r="C4" s="161" t="s">
        <v>68</v>
      </c>
      <c r="D4" s="161" t="s">
        <v>59</v>
      </c>
      <c r="E4" s="161" t="s">
        <v>63</v>
      </c>
      <c r="F4" s="161" t="s">
        <v>64</v>
      </c>
      <c r="G4" s="161" t="s">
        <v>70</v>
      </c>
    </row>
    <row r="5" spans="2:7" ht="18.75" customHeight="1">
      <c r="B5" s="162"/>
      <c r="C5" s="162" t="s">
        <v>60</v>
      </c>
      <c r="D5" s="162" t="s">
        <v>61</v>
      </c>
      <c r="E5" s="162" t="s">
        <v>62</v>
      </c>
      <c r="F5" s="162" t="s">
        <v>65</v>
      </c>
      <c r="G5" s="162" t="s">
        <v>69</v>
      </c>
    </row>
    <row r="6" spans="1:7" ht="18.75" customHeight="1">
      <c r="A6" s="172">
        <v>1</v>
      </c>
      <c r="B6" s="163" t="s">
        <v>44</v>
      </c>
      <c r="C6" s="163">
        <v>10</v>
      </c>
      <c r="D6" s="163">
        <v>0.1</v>
      </c>
      <c r="E6" s="163">
        <f>C6*D6/1000</f>
        <v>0.001</v>
      </c>
      <c r="F6" s="163">
        <v>1</v>
      </c>
      <c r="G6" s="163">
        <f>E6*F6*0.21*30</f>
        <v>0.0063</v>
      </c>
    </row>
    <row r="7" spans="1:7" ht="18.75" customHeight="1">
      <c r="A7" s="172">
        <v>2</v>
      </c>
      <c r="B7" s="173" t="s">
        <v>49</v>
      </c>
      <c r="C7" s="173">
        <v>12</v>
      </c>
      <c r="D7" s="174">
        <v>6</v>
      </c>
      <c r="E7" s="173">
        <f aca="true" t="shared" si="0" ref="E7:E19">C7*D7/1000</f>
        <v>0.072</v>
      </c>
      <c r="F7" s="173">
        <v>5</v>
      </c>
      <c r="G7" s="175">
        <f aca="true" t="shared" si="1" ref="G7:G19">E7*F7*0.21*30</f>
        <v>2.268</v>
      </c>
    </row>
    <row r="8" spans="1:7" ht="18.75" customHeight="1">
      <c r="A8" s="172">
        <v>3</v>
      </c>
      <c r="B8" s="163" t="s">
        <v>71</v>
      </c>
      <c r="C8" s="163">
        <v>12</v>
      </c>
      <c r="D8" s="164">
        <v>6</v>
      </c>
      <c r="E8" s="163">
        <f>C8*D8/1000</f>
        <v>0.072</v>
      </c>
      <c r="F8" s="177">
        <v>6</v>
      </c>
      <c r="G8" s="165">
        <f>E8*F8*0.21*30</f>
        <v>2.7215999999999996</v>
      </c>
    </row>
    <row r="9" spans="1:7" ht="18.75" customHeight="1">
      <c r="A9" s="172">
        <v>4</v>
      </c>
      <c r="B9" s="173" t="s">
        <v>46</v>
      </c>
      <c r="C9" s="173">
        <v>50</v>
      </c>
      <c r="D9" s="174">
        <v>6</v>
      </c>
      <c r="E9" s="173">
        <f t="shared" si="0"/>
        <v>0.3</v>
      </c>
      <c r="F9" s="173">
        <v>1</v>
      </c>
      <c r="G9" s="175">
        <f t="shared" si="1"/>
        <v>1.8900000000000001</v>
      </c>
    </row>
    <row r="10" spans="1:7" ht="18.75" customHeight="1">
      <c r="A10" s="172">
        <v>5</v>
      </c>
      <c r="B10" s="163" t="s">
        <v>48</v>
      </c>
      <c r="C10" s="163">
        <v>60</v>
      </c>
      <c r="D10" s="164">
        <v>6</v>
      </c>
      <c r="E10" s="163">
        <f t="shared" si="0"/>
        <v>0.36</v>
      </c>
      <c r="F10" s="164">
        <v>10</v>
      </c>
      <c r="G10" s="166">
        <f t="shared" si="1"/>
        <v>22.679999999999996</v>
      </c>
    </row>
    <row r="11" spans="1:7" ht="18.75" customHeight="1">
      <c r="A11" s="172">
        <v>6</v>
      </c>
      <c r="B11" s="173" t="s">
        <v>43</v>
      </c>
      <c r="C11" s="173">
        <v>80</v>
      </c>
      <c r="D11" s="174">
        <v>6</v>
      </c>
      <c r="E11" s="173">
        <f t="shared" si="0"/>
        <v>0.48</v>
      </c>
      <c r="F11" s="173">
        <v>2</v>
      </c>
      <c r="G11" s="175">
        <f t="shared" si="1"/>
        <v>6.047999999999999</v>
      </c>
    </row>
    <row r="12" spans="1:7" ht="18.75" customHeight="1">
      <c r="A12" s="172">
        <v>7</v>
      </c>
      <c r="B12" s="163" t="s">
        <v>58</v>
      </c>
      <c r="C12" s="163">
        <v>100</v>
      </c>
      <c r="D12" s="164">
        <v>6</v>
      </c>
      <c r="E12" s="163">
        <f t="shared" si="0"/>
        <v>0.6</v>
      </c>
      <c r="F12" s="163">
        <v>1</v>
      </c>
      <c r="G12" s="165">
        <f t="shared" si="1"/>
        <v>3.7800000000000002</v>
      </c>
    </row>
    <row r="13" spans="1:7" ht="18.75" customHeight="1">
      <c r="A13" s="172">
        <v>8</v>
      </c>
      <c r="B13" s="163" t="s">
        <v>42</v>
      </c>
      <c r="C13" s="163">
        <v>250</v>
      </c>
      <c r="D13" s="177">
        <v>3</v>
      </c>
      <c r="E13" s="177">
        <f t="shared" si="0"/>
        <v>0.75</v>
      </c>
      <c r="F13" s="163">
        <v>1</v>
      </c>
      <c r="G13" s="165">
        <f t="shared" si="1"/>
        <v>4.725</v>
      </c>
    </row>
    <row r="14" spans="1:7" ht="18.75" customHeight="1">
      <c r="A14" s="172">
        <v>9</v>
      </c>
      <c r="B14" s="173" t="s">
        <v>40</v>
      </c>
      <c r="C14" s="173">
        <v>500</v>
      </c>
      <c r="D14" s="173">
        <v>1</v>
      </c>
      <c r="E14" s="173">
        <f t="shared" si="0"/>
        <v>0.5</v>
      </c>
      <c r="F14" s="173">
        <v>1</v>
      </c>
      <c r="G14" s="175">
        <f t="shared" si="1"/>
        <v>3.15</v>
      </c>
    </row>
    <row r="15" spans="1:7" ht="18.75" customHeight="1">
      <c r="A15" s="172">
        <v>10</v>
      </c>
      <c r="B15" s="163" t="s">
        <v>45</v>
      </c>
      <c r="C15" s="163">
        <v>1000</v>
      </c>
      <c r="D15" s="163">
        <v>0.5</v>
      </c>
      <c r="E15" s="163">
        <f t="shared" si="0"/>
        <v>0.5</v>
      </c>
      <c r="F15" s="163">
        <v>1</v>
      </c>
      <c r="G15" s="165">
        <f t="shared" si="1"/>
        <v>3.15</v>
      </c>
    </row>
    <row r="16" spans="1:7" ht="18.75" customHeight="1">
      <c r="A16" s="172">
        <v>11</v>
      </c>
      <c r="B16" s="173" t="s">
        <v>39</v>
      </c>
      <c r="C16" s="173">
        <v>1000</v>
      </c>
      <c r="D16" s="173">
        <v>0.5</v>
      </c>
      <c r="E16" s="173">
        <f t="shared" si="0"/>
        <v>0.5</v>
      </c>
      <c r="F16" s="173">
        <v>1</v>
      </c>
      <c r="G16" s="175">
        <f t="shared" si="1"/>
        <v>3.15</v>
      </c>
    </row>
    <row r="17" spans="1:7" ht="18.75" customHeight="1">
      <c r="A17" s="172">
        <v>12</v>
      </c>
      <c r="B17" s="163" t="s">
        <v>47</v>
      </c>
      <c r="C17" s="163">
        <v>1000</v>
      </c>
      <c r="D17" s="163">
        <v>0.1</v>
      </c>
      <c r="E17" s="163">
        <f t="shared" si="0"/>
        <v>0.1</v>
      </c>
      <c r="F17" s="164">
        <v>1</v>
      </c>
      <c r="G17" s="165">
        <f t="shared" si="1"/>
        <v>0.63</v>
      </c>
    </row>
    <row r="18" spans="1:7" ht="18.75" customHeight="1">
      <c r="A18" s="172">
        <v>13</v>
      </c>
      <c r="B18" s="173" t="s">
        <v>41</v>
      </c>
      <c r="C18" s="176">
        <v>2000</v>
      </c>
      <c r="D18" s="173">
        <v>0.2</v>
      </c>
      <c r="E18" s="173">
        <f t="shared" si="0"/>
        <v>0.4</v>
      </c>
      <c r="F18" s="173">
        <v>1</v>
      </c>
      <c r="G18" s="175">
        <f t="shared" si="1"/>
        <v>2.52</v>
      </c>
    </row>
    <row r="19" spans="1:7" ht="18.75" customHeight="1">
      <c r="A19" s="172">
        <v>14</v>
      </c>
      <c r="B19" s="163" t="s">
        <v>52</v>
      </c>
      <c r="C19" s="164">
        <v>2500</v>
      </c>
      <c r="D19" s="163">
        <v>0.5</v>
      </c>
      <c r="E19" s="164">
        <f t="shared" si="0"/>
        <v>1.25</v>
      </c>
      <c r="F19" s="163">
        <v>1</v>
      </c>
      <c r="G19" s="178">
        <f t="shared" si="1"/>
        <v>7.875</v>
      </c>
    </row>
    <row r="20" spans="2:7" ht="18.75" customHeight="1">
      <c r="B20" s="167" t="s">
        <v>51</v>
      </c>
      <c r="F20" s="168" t="s">
        <v>66</v>
      </c>
      <c r="G20" s="169">
        <f>SUM(G6:G19)</f>
        <v>64.59389999999999</v>
      </c>
    </row>
    <row r="21" spans="2:7" ht="18.75" customHeight="1">
      <c r="B21" s="170" t="s">
        <v>50</v>
      </c>
      <c r="F21" s="168"/>
      <c r="G21" s="168"/>
    </row>
    <row r="22" spans="2:7" ht="18.75" customHeight="1">
      <c r="B22" s="171" t="s">
        <v>72</v>
      </c>
      <c r="F22" s="168"/>
      <c r="G22" s="169"/>
    </row>
  </sheetData>
  <sheetProtection password="DEF4" sheet="1" objects="1" scenarios="1" selectLockedCells="1" selectUnlockedCells="1"/>
  <mergeCells count="1"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BizFetch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Tijmensen</dc:creator>
  <cp:keywords/>
  <dc:description/>
  <cp:lastModifiedBy>Tijmensen</cp:lastModifiedBy>
  <cp:lastPrinted>2007-11-28T21:09:51Z</cp:lastPrinted>
  <dcterms:created xsi:type="dcterms:W3CDTF">2005-04-26T04:12:23Z</dcterms:created>
  <dcterms:modified xsi:type="dcterms:W3CDTF">2011-03-09T20:39:34Z</dcterms:modified>
  <cp:category/>
  <cp:version/>
  <cp:contentType/>
  <cp:contentStatus/>
</cp:coreProperties>
</file>