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65521" yWindow="65521" windowWidth="9600" windowHeight="13050" activeTab="0"/>
  </bookViews>
  <sheets>
    <sheet name="Theorie" sheetId="1" r:id="rId1"/>
  </sheets>
  <externalReferences>
    <externalReference r:id="rId4"/>
  </externalReferences>
  <definedNames>
    <definedName name="za1">#REF!</definedName>
  </definedNames>
  <calcPr fullCalcOnLoad="1"/>
</workbook>
</file>

<file path=xl/sharedStrings.xml><?xml version="1.0" encoding="utf-8"?>
<sst xmlns="http://schemas.openxmlformats.org/spreadsheetml/2006/main" count="63" uniqueCount="58">
  <si>
    <t>x</t>
  </si>
  <si>
    <t>f0</t>
  </si>
  <si>
    <t>L</t>
  </si>
  <si>
    <t>A1</t>
  </si>
  <si>
    <t>u</t>
  </si>
  <si>
    <t>t=</t>
  </si>
  <si>
    <t>T=</t>
  </si>
  <si>
    <t>ruststand</t>
  </si>
  <si>
    <t>Amplitude grondtoon instellen.</t>
  </si>
  <si>
    <t>u1</t>
  </si>
  <si>
    <t>u2</t>
  </si>
  <si>
    <t>u3</t>
  </si>
  <si>
    <t>A2=</t>
  </si>
  <si>
    <t>Amplitude eerste boventoon instellen.</t>
  </si>
  <si>
    <t>Amplitude tweede boventoon instellen.</t>
  </si>
  <si>
    <t>A=</t>
  </si>
  <si>
    <t>l</t>
  </si>
  <si>
    <t>Met de linker schuifbalken kun je de amplitude van de grondtoon, de eerste en de tweede boventoon instellen.</t>
  </si>
  <si>
    <t>Met de rechter schuifbalken kun je de fase van de grondtoon, de eerste en de tweede boventoon instellen.</t>
  </si>
  <si>
    <t>fase op t=0</t>
  </si>
  <si>
    <t>fase schuifbalk</t>
  </si>
  <si>
    <t>A3=</t>
  </si>
  <si>
    <r>
      <t>A</t>
    </r>
    <r>
      <rPr>
        <vertAlign val="subscript"/>
        <sz val="12"/>
        <color indexed="10"/>
        <rFont val="Times New Roman"/>
        <family val="1"/>
      </rPr>
      <t>1</t>
    </r>
    <r>
      <rPr>
        <sz val="12"/>
        <color indexed="10"/>
        <rFont val="Times New Roman"/>
        <family val="1"/>
      </rPr>
      <t xml:space="preserve"> =</t>
    </r>
  </si>
  <si>
    <r>
      <t>A</t>
    </r>
    <r>
      <rPr>
        <vertAlign val="subscript"/>
        <sz val="12"/>
        <color indexed="14"/>
        <rFont val="Times New Roman"/>
        <family val="1"/>
      </rPr>
      <t>2</t>
    </r>
    <r>
      <rPr>
        <sz val="12"/>
        <color indexed="14"/>
        <rFont val="Times New Roman"/>
        <family val="1"/>
      </rPr>
      <t xml:space="preserve"> =</t>
    </r>
  </si>
  <si>
    <r>
      <t>A</t>
    </r>
    <r>
      <rPr>
        <vertAlign val="subscript"/>
        <sz val="12"/>
        <color indexed="48"/>
        <rFont val="Times New Roman"/>
        <family val="1"/>
      </rPr>
      <t>3</t>
    </r>
    <r>
      <rPr>
        <sz val="12"/>
        <color indexed="48"/>
        <rFont val="Times New Roman"/>
        <family val="1"/>
      </rPr>
      <t xml:space="preserve"> =</t>
    </r>
  </si>
  <si>
    <r>
      <t>f</t>
    </r>
    <r>
      <rPr>
        <sz val="12"/>
        <color indexed="10"/>
        <rFont val="Times New Roman"/>
        <family val="1"/>
      </rPr>
      <t xml:space="preserve"> =</t>
    </r>
  </si>
  <si>
    <r>
      <t>f</t>
    </r>
    <r>
      <rPr>
        <sz val="12"/>
        <color indexed="14"/>
        <rFont val="Times New Roman"/>
        <family val="1"/>
      </rPr>
      <t xml:space="preserve"> =</t>
    </r>
  </si>
  <si>
    <r>
      <t>f</t>
    </r>
    <r>
      <rPr>
        <sz val="12"/>
        <color indexed="48"/>
        <rFont val="Times New Roman"/>
        <family val="1"/>
      </rPr>
      <t xml:space="preserve"> =</t>
    </r>
  </si>
  <si>
    <t>Beginfase grondtoon instellen.</t>
  </si>
  <si>
    <r>
      <t>Beginfase 1</t>
    </r>
    <r>
      <rPr>
        <vertAlign val="superscript"/>
        <sz val="12"/>
        <color indexed="14"/>
        <rFont val="Times New Roman"/>
        <family val="1"/>
      </rPr>
      <t>e</t>
    </r>
    <r>
      <rPr>
        <sz val="12"/>
        <color indexed="14"/>
        <rFont val="Times New Roman"/>
        <family val="1"/>
      </rPr>
      <t xml:space="preserve"> boventoon instellen.</t>
    </r>
  </si>
  <si>
    <t>Is de beginfase = 0, dan begint het trillende punt vanuit de evenwichtstand te stijgen.</t>
  </si>
  <si>
    <t>Is de beginfase 3/12 = 1/4 dan begint het trillende punt in de bovenste stand.</t>
  </si>
  <si>
    <t>Is de beginfase 6/12 = 1/2 dan begint het trillende punt vanuit de evenwichtstand te dalen.</t>
  </si>
  <si>
    <t>Is de beginfase 9/12 = 3/4 dan begint het trillende punt in de onderste stand.</t>
  </si>
  <si>
    <t>Is de beginfase 12/12 = 1 (gereduceerde fase = 0) dan begint het trillende punt vanuit de evenwichtstand te stijgen.</t>
  </si>
  <si>
    <r>
      <t>Beginfase 2</t>
    </r>
    <r>
      <rPr>
        <vertAlign val="superscript"/>
        <sz val="12"/>
        <color indexed="48"/>
        <rFont val="Times New Roman"/>
        <family val="1"/>
      </rPr>
      <t>e</t>
    </r>
    <r>
      <rPr>
        <sz val="12"/>
        <color indexed="48"/>
        <rFont val="Times New Roman"/>
        <family val="1"/>
      </rPr>
      <t xml:space="preserve"> boventoon instellen.</t>
    </r>
  </si>
  <si>
    <t>/12</t>
  </si>
  <si>
    <t>vs16022006</t>
  </si>
  <si>
    <t>scoopbeeld</t>
  </si>
  <si>
    <t>f1 =</t>
  </si>
  <si>
    <t>fi1=</t>
  </si>
  <si>
    <t>f2=</t>
  </si>
  <si>
    <t>fi2=</t>
  </si>
  <si>
    <t>f3=</t>
  </si>
  <si>
    <t>fi3</t>
  </si>
  <si>
    <t>dt = T/100 =</t>
  </si>
  <si>
    <t>n</t>
  </si>
  <si>
    <t>t</t>
  </si>
  <si>
    <t>A2 =</t>
  </si>
  <si>
    <t>A3 =</t>
  </si>
  <si>
    <t>A1=</t>
  </si>
  <si>
    <t>abs(u)</t>
  </si>
  <si>
    <t>u = 0 op t' =</t>
  </si>
  <si>
    <t>u'</t>
  </si>
  <si>
    <t>min =</t>
  </si>
  <si>
    <t>Op het oscilloscoopscherm zie je het geluid weergegeven.</t>
  </si>
  <si>
    <t xml:space="preserve">   Laat de snaar trillen START.</t>
  </si>
  <si>
    <t>a. g. tijmensen</t>
  </si>
</sst>
</file>

<file path=xl/styles.xml><?xml version="1.0" encoding="utf-8"?>
<styleSheet xmlns="http://schemas.openxmlformats.org/spreadsheetml/2006/main">
  <numFmts count="2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"/>
    <numFmt numFmtId="171" formatCode="0.0000"/>
    <numFmt numFmtId="172" formatCode="0.000"/>
    <numFmt numFmtId="173" formatCode="0.00000"/>
    <numFmt numFmtId="174" formatCode="0.0000000"/>
    <numFmt numFmtId="175" formatCode="0.000000"/>
    <numFmt numFmtId="176" formatCode="0.00000000"/>
    <numFmt numFmtId="177" formatCode="d/mm/yy\ h:mm"/>
    <numFmt numFmtId="178" formatCode="#\ ?/8"/>
    <numFmt numFmtId="179" formatCode="#\ ?/4"/>
    <numFmt numFmtId="180" formatCode="#\ ?/16"/>
    <numFmt numFmtId="181" formatCode="#\ ?/100"/>
    <numFmt numFmtId="182" formatCode="0E+00"/>
    <numFmt numFmtId="183" formatCode="0.0E+00"/>
  </numFmts>
  <fonts count="30">
    <font>
      <sz val="10"/>
      <name val="Arial"/>
      <family val="0"/>
    </font>
    <font>
      <sz val="8"/>
      <name val="Tahoma"/>
      <family val="2"/>
    </font>
    <font>
      <b/>
      <i/>
      <sz val="8"/>
      <color indexed="58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Lucida Calligraphy"/>
      <family val="4"/>
    </font>
    <font>
      <sz val="12"/>
      <color indexed="57"/>
      <name val="Times New Roman"/>
      <family val="1"/>
    </font>
    <font>
      <sz val="2.5"/>
      <name val="Arial"/>
      <family val="0"/>
    </font>
    <font>
      <sz val="12"/>
      <color indexed="48"/>
      <name val="Times New Roman"/>
      <family val="1"/>
    </font>
    <font>
      <sz val="10"/>
      <name val="Symbol"/>
      <family val="1"/>
    </font>
    <font>
      <sz val="12"/>
      <color indexed="10"/>
      <name val="Symbol"/>
      <family val="1"/>
    </font>
    <font>
      <vertAlign val="subscript"/>
      <sz val="12"/>
      <color indexed="10"/>
      <name val="Times New Roman"/>
      <family val="1"/>
    </font>
    <font>
      <sz val="12"/>
      <color indexed="14"/>
      <name val="Times New Roman"/>
      <family val="1"/>
    </font>
    <font>
      <sz val="12"/>
      <color indexed="60"/>
      <name val="Times New Roman"/>
      <family val="1"/>
    </font>
    <font>
      <vertAlign val="superscript"/>
      <sz val="12"/>
      <color indexed="14"/>
      <name val="Times New Roman"/>
      <family val="1"/>
    </font>
    <font>
      <vertAlign val="superscript"/>
      <sz val="12"/>
      <color indexed="48"/>
      <name val="Times New Roman"/>
      <family val="1"/>
    </font>
    <font>
      <u val="single"/>
      <sz val="12"/>
      <color indexed="60"/>
      <name val="Times New Roman"/>
      <family val="1"/>
    </font>
    <font>
      <vertAlign val="subscript"/>
      <sz val="12"/>
      <color indexed="14"/>
      <name val="Times New Roman"/>
      <family val="1"/>
    </font>
    <font>
      <vertAlign val="subscript"/>
      <sz val="12"/>
      <color indexed="48"/>
      <name val="Times New Roman"/>
      <family val="1"/>
    </font>
    <font>
      <sz val="12"/>
      <color indexed="14"/>
      <name val="Symbol"/>
      <family val="1"/>
    </font>
    <font>
      <sz val="12"/>
      <color indexed="48"/>
      <name val="Symbol"/>
      <family val="1"/>
    </font>
    <font>
      <sz val="11"/>
      <color indexed="10"/>
      <name val="Times New Roman"/>
      <family val="1"/>
    </font>
    <font>
      <sz val="11"/>
      <color indexed="14"/>
      <name val="Times New Roman"/>
      <family val="1"/>
    </font>
    <font>
      <sz val="11"/>
      <color indexed="48"/>
      <name val="Times New Roman"/>
      <family val="1"/>
    </font>
    <font>
      <b/>
      <sz val="14"/>
      <color indexed="10"/>
      <name val="Lucida Calligraphy"/>
      <family val="4"/>
    </font>
    <font>
      <sz val="3.75"/>
      <name val="Arial"/>
      <family val="0"/>
    </font>
    <font>
      <b/>
      <sz val="10"/>
      <name val="Arial"/>
      <family val="2"/>
    </font>
    <font>
      <b/>
      <i/>
      <sz val="6"/>
      <color indexed="58"/>
      <name val="Times New Roman"/>
      <family val="1"/>
    </font>
    <font>
      <b/>
      <sz val="10"/>
      <color indexed="5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/>
    </xf>
    <xf numFmtId="2" fontId="0" fillId="2" borderId="0" xfId="0" applyNumberForma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>
      <alignment horizontal="right"/>
    </xf>
    <xf numFmtId="172" fontId="0" fillId="2" borderId="0" xfId="0" applyNumberFormat="1" applyFill="1" applyAlignment="1">
      <alignment horizontal="center"/>
    </xf>
    <xf numFmtId="0" fontId="0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170" fontId="3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170" fontId="13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170" fontId="9" fillId="2" borderId="0" xfId="0" applyNumberFormat="1" applyFont="1" applyFill="1" applyBorder="1" applyAlignment="1">
      <alignment horizontal="center" vertical="center"/>
    </xf>
    <xf numFmtId="172" fontId="14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6" fillId="2" borderId="0" xfId="0" applyFont="1" applyFill="1" applyAlignment="1">
      <alignment/>
    </xf>
    <xf numFmtId="181" fontId="23" fillId="2" borderId="0" xfId="0" applyNumberFormat="1" applyFont="1" applyFill="1" applyBorder="1" applyAlignment="1">
      <alignment horizontal="left" vertical="center"/>
    </xf>
    <xf numFmtId="181" fontId="24" fillId="2" borderId="0" xfId="0" applyNumberFormat="1" applyFont="1" applyFill="1" applyBorder="1" applyAlignment="1">
      <alignment horizontal="left" vertical="center"/>
    </xf>
    <xf numFmtId="1" fontId="22" fillId="2" borderId="0" xfId="0" applyNumberFormat="1" applyFont="1" applyFill="1" applyBorder="1" applyAlignment="1">
      <alignment horizontal="left" vertical="center"/>
    </xf>
    <xf numFmtId="1" fontId="22" fillId="2" borderId="0" xfId="0" applyNumberFormat="1" applyFont="1" applyFill="1" applyBorder="1" applyAlignment="1">
      <alignment horizontal="right" vertical="center"/>
    </xf>
    <xf numFmtId="1" fontId="23" fillId="2" borderId="0" xfId="0" applyNumberFormat="1" applyFont="1" applyFill="1" applyBorder="1" applyAlignment="1">
      <alignment horizontal="right" vertical="center"/>
    </xf>
    <xf numFmtId="1" fontId="24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/>
    </xf>
    <xf numFmtId="172" fontId="0" fillId="2" borderId="0" xfId="0" applyNumberFormat="1" applyFill="1" applyAlignment="1">
      <alignment/>
    </xf>
    <xf numFmtId="170" fontId="0" fillId="2" borderId="0" xfId="0" applyNumberFormat="1" applyFill="1" applyAlignment="1">
      <alignment/>
    </xf>
    <xf numFmtId="0" fontId="27" fillId="2" borderId="0" xfId="0" applyFont="1" applyFill="1" applyAlignment="1">
      <alignment/>
    </xf>
    <xf numFmtId="0" fontId="27" fillId="2" borderId="0" xfId="0" applyFont="1" applyFill="1" applyAlignment="1">
      <alignment horizontal="center"/>
    </xf>
    <xf numFmtId="172" fontId="27" fillId="2" borderId="0" xfId="0" applyNumberFormat="1" applyFont="1" applyFill="1" applyAlignment="1">
      <alignment horizontal="center"/>
    </xf>
    <xf numFmtId="0" fontId="28" fillId="2" borderId="0" xfId="0" applyFont="1" applyFill="1" applyAlignment="1">
      <alignment/>
    </xf>
    <xf numFmtId="0" fontId="9" fillId="2" borderId="0" xfId="0" applyFont="1" applyFill="1" applyBorder="1" applyAlignment="1">
      <alignment/>
    </xf>
    <xf numFmtId="170" fontId="27" fillId="2" borderId="0" xfId="0" applyNumberFormat="1" applyFont="1" applyFill="1" applyAlignment="1" applyProtection="1">
      <alignment horizontal="center"/>
      <protection locked="0"/>
    </xf>
    <xf numFmtId="2" fontId="0" fillId="2" borderId="0" xfId="0" applyNumberFormat="1" applyFill="1" applyAlignment="1">
      <alignment/>
    </xf>
    <xf numFmtId="0" fontId="29" fillId="2" borderId="0" xfId="0" applyFont="1" applyFill="1" applyAlignment="1">
      <alignment/>
    </xf>
    <xf numFmtId="0" fontId="0" fillId="2" borderId="0" xfId="0" applyFill="1" applyAlignment="1" applyProtection="1">
      <alignment/>
      <protection locked="0"/>
    </xf>
    <xf numFmtId="2" fontId="0" fillId="2" borderId="0" xfId="0" applyNumberFormat="1" applyFill="1" applyAlignment="1" applyProtection="1">
      <alignment/>
      <protection locked="0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tx>
            <c:v>u1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Theorie!$Z$62:$Z$132</c:f>
              <c:numCache/>
            </c:numRef>
          </c:xVal>
          <c:yVal>
            <c:numRef>
              <c:f>Theorie!$AA$62:$AA$132</c:f>
              <c:numCache/>
            </c:numRef>
          </c:yVal>
          <c:smooth val="1"/>
        </c:ser>
        <c:ser>
          <c:idx val="1"/>
          <c:order val="1"/>
          <c:tx>
            <c:v>ruststand</c:v>
          </c:tx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Theorie!$AE$63:$AE$64</c:f>
              <c:numCache/>
            </c:numRef>
          </c:xVal>
          <c:yVal>
            <c:numRef>
              <c:f>Theorie!$AF$63:$AF$64</c:f>
              <c:numCache/>
            </c:numRef>
          </c:yVal>
          <c:smooth val="1"/>
        </c:ser>
        <c:ser>
          <c:idx val="2"/>
          <c:order val="2"/>
          <c:tx>
            <c:v>u2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Theorie!$Z$62:$Z$132</c:f>
              <c:numCache/>
            </c:numRef>
          </c:xVal>
          <c:yVal>
            <c:numRef>
              <c:f>Theorie!$AB$62:$AB$132</c:f>
              <c:numCache/>
            </c:numRef>
          </c:yVal>
          <c:smooth val="1"/>
        </c:ser>
        <c:ser>
          <c:idx val="3"/>
          <c:order val="3"/>
          <c:tx>
            <c:v>u3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Theorie!$Z$62:$Z$132</c:f>
              <c:numCache/>
            </c:numRef>
          </c:xVal>
          <c:yVal>
            <c:numRef>
              <c:f>Theorie!$AC$62:$AC$132</c:f>
              <c:numCache/>
            </c:numRef>
          </c:yVal>
          <c:smooth val="1"/>
        </c:ser>
        <c:ser>
          <c:idx val="4"/>
          <c:order val="4"/>
          <c:tx>
            <c:v>u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Theorie!$Z$62:$Z$132</c:f>
              <c:numCache/>
            </c:numRef>
          </c:xVal>
          <c:yVal>
            <c:numRef>
              <c:f>Theorie!$AD$62:$AD$132</c:f>
              <c:numCache/>
            </c:numRef>
          </c:yVal>
          <c:smooth val="1"/>
        </c:ser>
        <c:axId val="64432532"/>
        <c:axId val="43021877"/>
      </c:scatterChart>
      <c:valAx>
        <c:axId val="64432532"/>
        <c:scaling>
          <c:orientation val="minMax"/>
          <c:max val="0.7"/>
          <c:min val="0"/>
        </c:scaling>
        <c:axPos val="b"/>
        <c:delete val="1"/>
        <c:majorTickMark val="out"/>
        <c:minorTickMark val="none"/>
        <c:tickLblPos val="nextTo"/>
        <c:crossAx val="43021877"/>
        <c:crosses val="autoZero"/>
        <c:crossBetween val="midCat"/>
        <c:dispUnits/>
      </c:valAx>
      <c:valAx>
        <c:axId val="43021877"/>
        <c:scaling>
          <c:orientation val="minMax"/>
          <c:max val="6.5"/>
          <c:min val="-6.5"/>
        </c:scaling>
        <c:axPos val="l"/>
        <c:delete val="1"/>
        <c:majorTickMark val="out"/>
        <c:minorTickMark val="none"/>
        <c:tickLblPos val="nextTo"/>
        <c:crossAx val="64432532"/>
        <c:crosses val="autoZero"/>
        <c:crossBetween val="midCat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Theorie!$AJ$62:$AJ$162</c:f>
              <c:numCache/>
            </c:numRef>
          </c:xVal>
          <c:yVal>
            <c:numRef>
              <c:f>Theorie!$AK$62:$AK$162</c:f>
              <c:numCache/>
            </c:numRef>
          </c:yVal>
          <c:smooth val="1"/>
        </c:ser>
        <c:axId val="51652574"/>
        <c:axId val="62219983"/>
      </c:scatterChart>
      <c:valAx>
        <c:axId val="51652574"/>
        <c:scaling>
          <c:orientation val="minMax"/>
          <c:max val="100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spPr>
          <a:ln w="25400">
            <a:solidFill/>
          </a:ln>
        </c:spPr>
        <c:crossAx val="62219983"/>
        <c:crosses val="autoZero"/>
        <c:crossBetween val="midCat"/>
        <c:dispUnits/>
        <c:majorUnit val="10"/>
      </c:valAx>
      <c:valAx>
        <c:axId val="62219983"/>
        <c:scaling>
          <c:orientation val="minMax"/>
          <c:max val="8"/>
          <c:min val="-8"/>
        </c:scaling>
        <c:axPos val="l"/>
        <c:majorGridlines/>
        <c:delete val="0"/>
        <c:numFmt formatCode="General" sourceLinked="1"/>
        <c:majorTickMark val="out"/>
        <c:minorTickMark val="none"/>
        <c:tickLblPos val="none"/>
        <c:crossAx val="51652574"/>
        <c:crosses val="autoZero"/>
        <c:crossBetween val="midCat"/>
        <c:dispUnits/>
        <c:majorUnit val="2"/>
        <c:minorUnit val="2"/>
      </c:valAx>
      <c:spPr>
        <a:solidFill>
          <a:srgbClr val="33CC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69696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9525</xdr:rowOff>
    </xdr:from>
    <xdr:to>
      <xdr:col>12</xdr:col>
      <xdr:colOff>409575</xdr:colOff>
      <xdr:row>10</xdr:row>
      <xdr:rowOff>142875</xdr:rowOff>
    </xdr:to>
    <xdr:grpSp>
      <xdr:nvGrpSpPr>
        <xdr:cNvPr id="1" name="Group 32"/>
        <xdr:cNvGrpSpPr>
          <a:grpSpLocks/>
        </xdr:cNvGrpSpPr>
      </xdr:nvGrpSpPr>
      <xdr:grpSpPr>
        <a:xfrm>
          <a:off x="114300" y="628650"/>
          <a:ext cx="5810250" cy="1343025"/>
          <a:chOff x="12" y="1369"/>
          <a:chExt cx="610" cy="183"/>
        </a:xfrm>
        <a:solidFill>
          <a:srgbClr val="FFFFFF"/>
        </a:solidFill>
      </xdr:grpSpPr>
      <xdr:graphicFrame>
        <xdr:nvGraphicFramePr>
          <xdr:cNvPr id="2" name="Chart 13"/>
          <xdr:cNvGraphicFramePr/>
        </xdr:nvGraphicFramePr>
        <xdr:xfrm>
          <a:off x="26" y="1369"/>
          <a:ext cx="574" cy="18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Rectangle 27"/>
          <xdr:cNvSpPr>
            <a:spLocks/>
          </xdr:cNvSpPr>
        </xdr:nvSpPr>
        <xdr:spPr>
          <a:xfrm>
            <a:off x="593" y="1442"/>
            <a:ext cx="7" cy="105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28"/>
          <xdr:cNvSpPr>
            <a:spLocks/>
          </xdr:cNvSpPr>
        </xdr:nvSpPr>
        <xdr:spPr>
          <a:xfrm>
            <a:off x="29" y="1446"/>
            <a:ext cx="7" cy="98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29"/>
          <xdr:cNvSpPr>
            <a:spLocks/>
          </xdr:cNvSpPr>
        </xdr:nvSpPr>
        <xdr:spPr>
          <a:xfrm>
            <a:off x="12" y="1541"/>
            <a:ext cx="610" cy="8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66675</xdr:colOff>
      <xdr:row>1</xdr:row>
      <xdr:rowOff>0</xdr:rowOff>
    </xdr:from>
    <xdr:to>
      <xdr:col>11</xdr:col>
      <xdr:colOff>504825</xdr:colOff>
      <xdr:row>3</xdr:row>
      <xdr:rowOff>142875</xdr:rowOff>
    </xdr:to>
    <xdr:sp>
      <xdr:nvSpPr>
        <xdr:cNvPr id="6" name="TextBox 35"/>
        <xdr:cNvSpPr txBox="1">
          <a:spLocks noChangeArrowheads="1"/>
        </xdr:cNvSpPr>
      </xdr:nvSpPr>
      <xdr:spPr>
        <a:xfrm>
          <a:off x="219075" y="161925"/>
          <a:ext cx="51911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Staande golven in een snaar
met grondtoon, eerste en tweede boventoon.</a:t>
          </a:r>
        </a:p>
      </xdr:txBody>
    </xdr:sp>
    <xdr:clientData/>
  </xdr:twoCellAnchor>
  <xdr:twoCellAnchor editAs="oneCell">
    <xdr:from>
      <xdr:col>13</xdr:col>
      <xdr:colOff>257175</xdr:colOff>
      <xdr:row>1</xdr:row>
      <xdr:rowOff>57150</xdr:rowOff>
    </xdr:from>
    <xdr:to>
      <xdr:col>14</xdr:col>
      <xdr:colOff>257175</xdr:colOff>
      <xdr:row>4</xdr:row>
      <xdr:rowOff>66675</xdr:rowOff>
    </xdr:to>
    <xdr:pic>
      <xdr:nvPicPr>
        <xdr:cNvPr id="7" name="Picture 38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81750" y="219075"/>
          <a:ext cx="609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457200</xdr:colOff>
      <xdr:row>3</xdr:row>
      <xdr:rowOff>180975</xdr:rowOff>
    </xdr:from>
    <xdr:to>
      <xdr:col>15</xdr:col>
      <xdr:colOff>95250</xdr:colOff>
      <xdr:row>10</xdr:row>
      <xdr:rowOff>114300</xdr:rowOff>
    </xdr:to>
    <xdr:graphicFrame>
      <xdr:nvGraphicFramePr>
        <xdr:cNvPr id="8" name="Chart 40"/>
        <xdr:cNvGraphicFramePr/>
      </xdr:nvGraphicFramePr>
      <xdr:xfrm>
        <a:off x="5972175" y="800100"/>
        <a:ext cx="1466850" cy="1143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47625</xdr:colOff>
      <xdr:row>17</xdr:row>
      <xdr:rowOff>9525</xdr:rowOff>
    </xdr:from>
    <xdr:to>
      <xdr:col>5</xdr:col>
      <xdr:colOff>104775</xdr:colOff>
      <xdr:row>17</xdr:row>
      <xdr:rowOff>266700</xdr:rowOff>
    </xdr:to>
    <xdr:grpSp>
      <xdr:nvGrpSpPr>
        <xdr:cNvPr id="9" name="Group 45"/>
        <xdr:cNvGrpSpPr>
          <a:grpSpLocks/>
        </xdr:cNvGrpSpPr>
      </xdr:nvGrpSpPr>
      <xdr:grpSpPr>
        <a:xfrm>
          <a:off x="200025" y="3276600"/>
          <a:ext cx="1790700" cy="257175"/>
          <a:chOff x="596" y="388"/>
          <a:chExt cx="188" cy="28"/>
        </a:xfrm>
        <a:solidFill>
          <a:srgbClr val="FFFFFF"/>
        </a:solidFill>
      </xdr:grpSpPr>
      <xdr:pic>
        <xdr:nvPicPr>
          <xdr:cNvPr id="10" name="cmdStart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596" y="388"/>
            <a:ext cx="63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cmdStop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658" y="388"/>
            <a:ext cx="63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cmdReset1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721" y="388"/>
            <a:ext cx="63" cy="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olven%20waterstofatoom%20Broglie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e Broglie"/>
      <sheetName val="Energieniveau's"/>
      <sheetName val="Spectrum"/>
      <sheetName val="Reeks 1 2 3 "/>
      <sheetName val="Reeks 1 2"/>
      <sheetName val="Reeks 1"/>
      <sheetName val="Reeks  2"/>
      <sheetName val="Reeks 3"/>
      <sheetName val="Theorie"/>
      <sheetName val="Fo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"/>
  <dimension ref="A1:AN162"/>
  <sheetViews>
    <sheetView showGridLines="0" showRowColHeaders="0" tabSelected="1" showOutlineSymbols="0" workbookViewId="0" topLeftCell="A1">
      <pane xSplit="24" topLeftCell="AE1" activePane="topRight" state="frozen"/>
      <selection pane="topLeft" activeCell="A1" sqref="A1"/>
      <selection pane="topRight" activeCell="AE1" sqref="AE1"/>
    </sheetView>
  </sheetViews>
  <sheetFormatPr defaultColWidth="9.140625" defaultRowHeight="12.75"/>
  <cols>
    <col min="1" max="1" width="2.28125" style="1" customWidth="1"/>
    <col min="2" max="2" width="4.8515625" style="1" customWidth="1"/>
    <col min="3" max="3" width="4.140625" style="1" customWidth="1"/>
    <col min="4" max="4" width="7.8515625" style="1" customWidth="1"/>
    <col min="5" max="7" width="9.140625" style="1" customWidth="1"/>
    <col min="8" max="8" width="8.8515625" style="1" customWidth="1"/>
    <col min="9" max="9" width="4.140625" style="1" customWidth="1"/>
    <col min="10" max="10" width="6.140625" style="1" customWidth="1"/>
    <col min="11" max="11" width="7.8515625" style="1" customWidth="1"/>
    <col min="12" max="19" width="9.140625" style="1" customWidth="1"/>
    <col min="20" max="20" width="33.57421875" style="1" customWidth="1"/>
    <col min="21" max="21" width="26.140625" style="1" customWidth="1"/>
    <col min="22" max="22" width="24.57421875" style="1" customWidth="1"/>
    <col min="23" max="23" width="45.140625" style="1" customWidth="1"/>
    <col min="24" max="24" width="34.28125" style="1" customWidth="1"/>
    <col min="25" max="25" width="9.140625" style="1" customWidth="1"/>
    <col min="26" max="26" width="13.00390625" style="1" bestFit="1" customWidth="1"/>
    <col min="27" max="30" width="14.421875" style="1" bestFit="1" customWidth="1"/>
    <col min="31" max="32" width="9.28125" style="1" bestFit="1" customWidth="1"/>
    <col min="33" max="33" width="10.7109375" style="1" bestFit="1" customWidth="1"/>
    <col min="34" max="34" width="11.28125" style="1" bestFit="1" customWidth="1"/>
    <col min="35" max="35" width="9.8515625" style="1" bestFit="1" customWidth="1"/>
    <col min="36" max="16384" width="9.140625" style="1" customWidth="1"/>
  </cols>
  <sheetData>
    <row r="1" spans="27:32" ht="12.75">
      <c r="AA1" s="46">
        <v>0</v>
      </c>
      <c r="AB1" s="46">
        <v>0</v>
      </c>
      <c r="AD1" s="46">
        <v>0</v>
      </c>
      <c r="AE1" s="47">
        <v>0</v>
      </c>
      <c r="AF1" s="44">
        <f>(AA1*3600+AB1*60+AD1+AE1)*50</f>
        <v>0</v>
      </c>
    </row>
    <row r="2" spans="2:15" ht="18">
      <c r="B2" s="28"/>
      <c r="N2" s="41" t="s">
        <v>37</v>
      </c>
      <c r="O2" s="35"/>
    </row>
    <row r="3" spans="2:29" ht="18">
      <c r="B3" s="28"/>
      <c r="AB3" s="6" t="s">
        <v>16</v>
      </c>
      <c r="AC3" s="3">
        <v>1</v>
      </c>
    </row>
    <row r="4" spans="1:29" ht="15.75">
      <c r="A4" s="4"/>
      <c r="C4" s="4"/>
      <c r="AB4" s="3" t="s">
        <v>15</v>
      </c>
      <c r="AC4" s="3">
        <v>1</v>
      </c>
    </row>
    <row r="5" spans="1:37" ht="15.75">
      <c r="A5" s="4"/>
      <c r="B5" s="4"/>
      <c r="C5" s="4"/>
      <c r="AB5" s="5">
        <v>0.05</v>
      </c>
      <c r="AC5" s="5">
        <f aca="true" t="shared" si="0" ref="AC5:AC18">$AC$4*SIN(AB5/(2*$AC$3)*2*PI())+AK5</f>
        <v>6.156434465040231</v>
      </c>
      <c r="AD5" s="5">
        <f aca="true" t="shared" si="1" ref="AD5:AD16">-AC5+2*AK5</f>
        <v>5.843565534959769</v>
      </c>
      <c r="AE5" s="5">
        <f aca="true" t="shared" si="2" ref="AE5:AE18">$AC$4*SIN(2*AB5/(2*$AC$3)*2*PI())+AJ5</f>
        <v>3.3090169943749475</v>
      </c>
      <c r="AF5" s="5">
        <f aca="true" t="shared" si="3" ref="AF5:AF16">-AE5+2*AJ5</f>
        <v>2.6909830056250525</v>
      </c>
      <c r="AG5" s="5">
        <f aca="true" t="shared" si="4" ref="AG5:AG18">$AC$4*SIN(3*AB5/(2*$AC$3)*2*PI())</f>
        <v>0.4539904997395468</v>
      </c>
      <c r="AH5" s="5">
        <f aca="true" t="shared" si="5" ref="AH5:AH25">-AG5</f>
        <v>-0.4539904997395468</v>
      </c>
      <c r="AI5" s="3">
        <v>0</v>
      </c>
      <c r="AJ5" s="3">
        <v>3</v>
      </c>
      <c r="AK5" s="3">
        <v>6</v>
      </c>
    </row>
    <row r="6" spans="28:37" ht="12.75">
      <c r="AB6" s="5">
        <v>0.1</v>
      </c>
      <c r="AC6" s="5">
        <f t="shared" si="0"/>
        <v>6.3090169943749475</v>
      </c>
      <c r="AD6" s="5">
        <f t="shared" si="1"/>
        <v>5.6909830056250525</v>
      </c>
      <c r="AE6" s="5">
        <f t="shared" si="2"/>
        <v>3.5877852522924734</v>
      </c>
      <c r="AF6" s="5">
        <f t="shared" si="3"/>
        <v>2.4122147477075266</v>
      </c>
      <c r="AG6" s="5">
        <f t="shared" si="4"/>
        <v>0.8090169943749475</v>
      </c>
      <c r="AH6" s="5">
        <f t="shared" si="5"/>
        <v>-0.8090169943749475</v>
      </c>
      <c r="AI6" s="3">
        <v>0</v>
      </c>
      <c r="AJ6" s="3">
        <v>3</v>
      </c>
      <c r="AK6" s="3">
        <v>6</v>
      </c>
    </row>
    <row r="7" spans="28:37" ht="12.75">
      <c r="AB7" s="5">
        <v>0.15</v>
      </c>
      <c r="AC7" s="5">
        <f t="shared" si="0"/>
        <v>6.453990499739547</v>
      </c>
      <c r="AD7" s="5">
        <f t="shared" si="1"/>
        <v>5.546009500260453</v>
      </c>
      <c r="AE7" s="5">
        <f t="shared" si="2"/>
        <v>3.8090169943749475</v>
      </c>
      <c r="AF7" s="5">
        <f t="shared" si="3"/>
        <v>2.1909830056250525</v>
      </c>
      <c r="AG7" s="5">
        <f t="shared" si="4"/>
        <v>0.9876883405951377</v>
      </c>
      <c r="AH7" s="5">
        <f t="shared" si="5"/>
        <v>-0.9876883405951377</v>
      </c>
      <c r="AI7" s="3">
        <v>0</v>
      </c>
      <c r="AJ7" s="3">
        <v>3</v>
      </c>
      <c r="AK7" s="3">
        <v>6</v>
      </c>
    </row>
    <row r="8" spans="28:37" ht="12.75">
      <c r="AB8" s="5">
        <v>0.2</v>
      </c>
      <c r="AC8" s="5">
        <f t="shared" si="0"/>
        <v>6.587785252292473</v>
      </c>
      <c r="AD8" s="5">
        <f t="shared" si="1"/>
        <v>5.412214747707527</v>
      </c>
      <c r="AE8" s="5">
        <f t="shared" si="2"/>
        <v>3.9510565162951536</v>
      </c>
      <c r="AF8" s="5">
        <f t="shared" si="3"/>
        <v>2.0489434837048464</v>
      </c>
      <c r="AG8" s="5">
        <f t="shared" si="4"/>
        <v>0.9510565162951535</v>
      </c>
      <c r="AH8" s="5">
        <f t="shared" si="5"/>
        <v>-0.9510565162951535</v>
      </c>
      <c r="AI8" s="3">
        <v>0</v>
      </c>
      <c r="AJ8" s="3">
        <v>3</v>
      </c>
      <c r="AK8" s="3">
        <v>6</v>
      </c>
    </row>
    <row r="9" spans="28:37" ht="12.75">
      <c r="AB9" s="5">
        <v>0.25</v>
      </c>
      <c r="AC9" s="5">
        <f t="shared" si="0"/>
        <v>6.707106781186548</v>
      </c>
      <c r="AD9" s="5">
        <f t="shared" si="1"/>
        <v>5.292893218813452</v>
      </c>
      <c r="AE9" s="5">
        <f t="shared" si="2"/>
        <v>4</v>
      </c>
      <c r="AF9" s="5">
        <f t="shared" si="3"/>
        <v>2</v>
      </c>
      <c r="AG9" s="5">
        <f t="shared" si="4"/>
        <v>0.7071067811865476</v>
      </c>
      <c r="AH9" s="5">
        <f t="shared" si="5"/>
        <v>-0.7071067811865476</v>
      </c>
      <c r="AI9" s="3">
        <v>0</v>
      </c>
      <c r="AJ9" s="3">
        <v>3</v>
      </c>
      <c r="AK9" s="3">
        <v>6</v>
      </c>
    </row>
    <row r="10" spans="28:37" ht="12.75">
      <c r="AB10" s="5">
        <v>0.3</v>
      </c>
      <c r="AC10" s="5">
        <f t="shared" si="0"/>
        <v>6.8090169943749475</v>
      </c>
      <c r="AD10" s="5">
        <f t="shared" si="1"/>
        <v>5.1909830056250525</v>
      </c>
      <c r="AE10" s="5">
        <f t="shared" si="2"/>
        <v>3.9510565162951536</v>
      </c>
      <c r="AF10" s="5">
        <f t="shared" si="3"/>
        <v>2.0489434837048464</v>
      </c>
      <c r="AG10" s="5">
        <f t="shared" si="4"/>
        <v>0.30901699437494795</v>
      </c>
      <c r="AH10" s="5">
        <f t="shared" si="5"/>
        <v>-0.30901699437494795</v>
      </c>
      <c r="AI10" s="3">
        <v>0</v>
      </c>
      <c r="AJ10" s="3">
        <v>3</v>
      </c>
      <c r="AK10" s="3">
        <v>6</v>
      </c>
    </row>
    <row r="11" spans="28:37" ht="12.75">
      <c r="AB11" s="5">
        <v>0.35</v>
      </c>
      <c r="AC11" s="5">
        <f t="shared" si="0"/>
        <v>6.891006524188368</v>
      </c>
      <c r="AD11" s="5">
        <f t="shared" si="1"/>
        <v>5.108993475811632</v>
      </c>
      <c r="AE11" s="5">
        <f t="shared" si="2"/>
        <v>3.8090169943749475</v>
      </c>
      <c r="AF11" s="5">
        <f t="shared" si="3"/>
        <v>2.1909830056250525</v>
      </c>
      <c r="AG11" s="5">
        <f t="shared" si="4"/>
        <v>-0.1564344650402303</v>
      </c>
      <c r="AH11" s="5">
        <f t="shared" si="5"/>
        <v>0.1564344650402303</v>
      </c>
      <c r="AI11" s="3">
        <v>0</v>
      </c>
      <c r="AJ11" s="3">
        <v>3</v>
      </c>
      <c r="AK11" s="3">
        <v>6</v>
      </c>
    </row>
    <row r="12" spans="2:37" ht="15.75">
      <c r="B12" s="4" t="s">
        <v>17</v>
      </c>
      <c r="AB12" s="5">
        <v>0.4</v>
      </c>
      <c r="AC12" s="5">
        <f t="shared" si="0"/>
        <v>6.951056516295154</v>
      </c>
      <c r="AD12" s="5">
        <f t="shared" si="1"/>
        <v>5.048943483704846</v>
      </c>
      <c r="AE12" s="5">
        <f t="shared" si="2"/>
        <v>3.5877852522924734</v>
      </c>
      <c r="AF12" s="5">
        <f t="shared" si="3"/>
        <v>2.4122147477075266</v>
      </c>
      <c r="AG12" s="5">
        <f t="shared" si="4"/>
        <v>-0.5877852522924734</v>
      </c>
      <c r="AH12" s="5">
        <f t="shared" si="5"/>
        <v>0.5877852522924734</v>
      </c>
      <c r="AI12" s="3">
        <v>0</v>
      </c>
      <c r="AJ12" s="3">
        <v>3</v>
      </c>
      <c r="AK12" s="3">
        <v>6</v>
      </c>
    </row>
    <row r="13" spans="2:37" ht="15.75">
      <c r="B13" s="4" t="s">
        <v>18</v>
      </c>
      <c r="AB13" s="5">
        <v>0.45</v>
      </c>
      <c r="AC13" s="5">
        <f t="shared" si="0"/>
        <v>6.987688340595138</v>
      </c>
      <c r="AD13" s="5">
        <f t="shared" si="1"/>
        <v>5.012311659404862</v>
      </c>
      <c r="AE13" s="5">
        <f t="shared" si="2"/>
        <v>3.3090169943749475</v>
      </c>
      <c r="AF13" s="5">
        <f t="shared" si="3"/>
        <v>2.6909830056250525</v>
      </c>
      <c r="AG13" s="5">
        <f t="shared" si="4"/>
        <v>-0.8910065241883678</v>
      </c>
      <c r="AH13" s="5">
        <f t="shared" si="5"/>
        <v>0.8910065241883678</v>
      </c>
      <c r="AI13" s="3">
        <v>0</v>
      </c>
      <c r="AJ13" s="3">
        <v>3</v>
      </c>
      <c r="AK13" s="3">
        <v>6</v>
      </c>
    </row>
    <row r="14" spans="13:37" ht="12.75">
      <c r="M14" s="2"/>
      <c r="AB14" s="5">
        <v>0.5</v>
      </c>
      <c r="AC14" s="5">
        <f t="shared" si="0"/>
        <v>7</v>
      </c>
      <c r="AD14" s="5">
        <f t="shared" si="1"/>
        <v>5</v>
      </c>
      <c r="AE14" s="5">
        <f t="shared" si="2"/>
        <v>3</v>
      </c>
      <c r="AF14" s="5">
        <f t="shared" si="3"/>
        <v>3</v>
      </c>
      <c r="AG14" s="5">
        <f t="shared" si="4"/>
        <v>-1</v>
      </c>
      <c r="AH14" s="5">
        <f t="shared" si="5"/>
        <v>1</v>
      </c>
      <c r="AI14" s="3">
        <v>0</v>
      </c>
      <c r="AJ14" s="3">
        <v>3</v>
      </c>
      <c r="AK14" s="3">
        <v>6</v>
      </c>
    </row>
    <row r="15" spans="2:37" ht="18.75">
      <c r="B15" s="15" t="s">
        <v>22</v>
      </c>
      <c r="C15" s="18">
        <f>AA55</f>
        <v>2</v>
      </c>
      <c r="D15" s="19"/>
      <c r="E15" s="15" t="s">
        <v>8</v>
      </c>
      <c r="F15" s="19"/>
      <c r="G15" s="19"/>
      <c r="H15" s="20"/>
      <c r="I15" s="25" t="s">
        <v>25</v>
      </c>
      <c r="J15" s="32">
        <f>AA59</f>
        <v>0</v>
      </c>
      <c r="K15" s="31" t="s">
        <v>36</v>
      </c>
      <c r="M15" s="15" t="s">
        <v>28</v>
      </c>
      <c r="AB15" s="5">
        <v>0.55</v>
      </c>
      <c r="AC15" s="5">
        <f t="shared" si="0"/>
        <v>6.987688340595137</v>
      </c>
      <c r="AD15" s="5">
        <f t="shared" si="1"/>
        <v>5.012311659404863</v>
      </c>
      <c r="AE15" s="5">
        <f t="shared" si="2"/>
        <v>2.690983005625052</v>
      </c>
      <c r="AF15" s="5">
        <f t="shared" si="3"/>
        <v>3.309016994374948</v>
      </c>
      <c r="AG15" s="5">
        <f t="shared" si="4"/>
        <v>-0.8910065241883679</v>
      </c>
      <c r="AH15" s="5">
        <f>-AG15</f>
        <v>0.8910065241883679</v>
      </c>
      <c r="AI15" s="3">
        <v>0</v>
      </c>
      <c r="AJ15" s="3">
        <v>3</v>
      </c>
      <c r="AK15" s="3">
        <v>6</v>
      </c>
    </row>
    <row r="16" spans="2:37" ht="18.75">
      <c r="B16" s="16" t="s">
        <v>23</v>
      </c>
      <c r="C16" s="21">
        <f>AA56</f>
        <v>0</v>
      </c>
      <c r="D16" s="22"/>
      <c r="E16" s="16" t="s">
        <v>13</v>
      </c>
      <c r="F16" s="22"/>
      <c r="G16" s="22"/>
      <c r="H16" s="20"/>
      <c r="I16" s="26" t="s">
        <v>26</v>
      </c>
      <c r="J16" s="33">
        <f>AB59</f>
        <v>4</v>
      </c>
      <c r="K16" s="29" t="s">
        <v>36</v>
      </c>
      <c r="M16" s="16" t="s">
        <v>29</v>
      </c>
      <c r="AB16" s="5">
        <v>0.6</v>
      </c>
      <c r="AC16" s="5">
        <f t="shared" si="0"/>
        <v>6.951056516295154</v>
      </c>
      <c r="AD16" s="5">
        <f t="shared" si="1"/>
        <v>5.048943483704846</v>
      </c>
      <c r="AE16" s="5">
        <f t="shared" si="2"/>
        <v>2.412214747707527</v>
      </c>
      <c r="AF16" s="5">
        <f t="shared" si="3"/>
        <v>3.587785252292473</v>
      </c>
      <c r="AG16" s="5">
        <f t="shared" si="4"/>
        <v>-0.587785252292474</v>
      </c>
      <c r="AH16" s="5">
        <f t="shared" si="5"/>
        <v>0.587785252292474</v>
      </c>
      <c r="AI16" s="3">
        <v>0</v>
      </c>
      <c r="AJ16" s="3">
        <v>3</v>
      </c>
      <c r="AK16" s="3">
        <v>6</v>
      </c>
    </row>
    <row r="17" spans="2:37" ht="18.75">
      <c r="B17" s="17" t="s">
        <v>24</v>
      </c>
      <c r="C17" s="23">
        <f>AA57</f>
        <v>0</v>
      </c>
      <c r="D17" s="19"/>
      <c r="E17" s="17" t="s">
        <v>14</v>
      </c>
      <c r="F17" s="19"/>
      <c r="G17" s="19"/>
      <c r="H17" s="20"/>
      <c r="I17" s="27" t="s">
        <v>27</v>
      </c>
      <c r="J17" s="34">
        <f>AC59</f>
        <v>4</v>
      </c>
      <c r="K17" s="30" t="s">
        <v>36</v>
      </c>
      <c r="M17" s="17" t="s">
        <v>35</v>
      </c>
      <c r="AB17" s="5">
        <v>0.65</v>
      </c>
      <c r="AC17" s="5">
        <f t="shared" si="0"/>
        <v>6.891006524188368</v>
      </c>
      <c r="AD17" s="5">
        <f>-AC17+2*AK17</f>
        <v>5.108993475811632</v>
      </c>
      <c r="AE17" s="5">
        <f t="shared" si="2"/>
        <v>2.1909830056250525</v>
      </c>
      <c r="AF17" s="5">
        <f>-AE17+2*AJ17</f>
        <v>3.8090169943749475</v>
      </c>
      <c r="AG17" s="5">
        <f t="shared" si="4"/>
        <v>-0.15643446504023023</v>
      </c>
      <c r="AH17" s="5">
        <f t="shared" si="5"/>
        <v>0.15643446504023023</v>
      </c>
      <c r="AI17" s="3">
        <v>0</v>
      </c>
      <c r="AJ17" s="3">
        <v>3</v>
      </c>
      <c r="AK17" s="3">
        <v>6</v>
      </c>
    </row>
    <row r="18" spans="1:37" ht="21.75" customHeight="1">
      <c r="A18" s="2"/>
      <c r="B18" s="12"/>
      <c r="C18" s="24"/>
      <c r="F18" s="14" t="s">
        <v>56</v>
      </c>
      <c r="G18" s="13"/>
      <c r="H18" s="13"/>
      <c r="I18" s="13"/>
      <c r="J18" s="13"/>
      <c r="K18" s="12"/>
      <c r="L18" s="2"/>
      <c r="M18" s="2"/>
      <c r="AB18" s="5">
        <v>0.7</v>
      </c>
      <c r="AC18" s="5">
        <f t="shared" si="0"/>
        <v>6.8090169943749475</v>
      </c>
      <c r="AD18" s="5">
        <f aca="true" t="shared" si="6" ref="AD18:AD25">-AC18+2*AK18</f>
        <v>5.1909830056250525</v>
      </c>
      <c r="AE18" s="5">
        <f t="shared" si="2"/>
        <v>2.0489434837048464</v>
      </c>
      <c r="AF18" s="5">
        <f aca="true" t="shared" si="7" ref="AF18:AF25">-AE18+2*AJ18</f>
        <v>3.9510565162951536</v>
      </c>
      <c r="AG18" s="5">
        <f t="shared" si="4"/>
        <v>0.30901699437494634</v>
      </c>
      <c r="AH18" s="5">
        <f t="shared" si="5"/>
        <v>-0.30901699437494634</v>
      </c>
      <c r="AI18" s="3">
        <v>0</v>
      </c>
      <c r="AJ18" s="3">
        <v>3</v>
      </c>
      <c r="AK18" s="3">
        <v>6</v>
      </c>
    </row>
    <row r="19" spans="1:37" ht="15.75">
      <c r="A19" s="2"/>
      <c r="B19" s="42" t="s">
        <v>55</v>
      </c>
      <c r="C19" s="24"/>
      <c r="E19" s="14"/>
      <c r="F19" s="13"/>
      <c r="G19" s="13"/>
      <c r="H19" s="13"/>
      <c r="I19" s="13"/>
      <c r="J19" s="13"/>
      <c r="K19" s="12"/>
      <c r="L19" s="2"/>
      <c r="M19" s="2"/>
      <c r="AB19" s="5"/>
      <c r="AC19" s="5"/>
      <c r="AD19" s="5"/>
      <c r="AE19" s="5"/>
      <c r="AF19" s="5"/>
      <c r="AG19" s="5"/>
      <c r="AH19" s="5"/>
      <c r="AI19" s="3"/>
      <c r="AJ19" s="3"/>
      <c r="AK19" s="3"/>
    </row>
    <row r="20" spans="1:37" ht="15.75">
      <c r="A20" s="2"/>
      <c r="B20" s="4" t="s">
        <v>30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AB20" s="5">
        <v>0.75</v>
      </c>
      <c r="AC20" s="5">
        <f aca="true" t="shared" si="8" ref="AC20:AC25">$AC$4*SIN(AB20/(2*$AC$3)*2*PI())+AK20</f>
        <v>6.707106781186548</v>
      </c>
      <c r="AD20" s="5">
        <f t="shared" si="6"/>
        <v>5.292893218813452</v>
      </c>
      <c r="AE20" s="5">
        <f aca="true" t="shared" si="9" ref="AE20:AE25">$AC$4*SIN(2*AB20/(2*$AC$3)*2*PI())+AJ20</f>
        <v>2</v>
      </c>
      <c r="AF20" s="5">
        <f t="shared" si="7"/>
        <v>4</v>
      </c>
      <c r="AG20" s="5">
        <f aca="true" t="shared" si="10" ref="AG20:AG25">$AC$4*SIN(3*AB20/(2*$AC$3)*2*PI())</f>
        <v>0.7071067811865474</v>
      </c>
      <c r="AH20" s="5">
        <f t="shared" si="5"/>
        <v>-0.7071067811865474</v>
      </c>
      <c r="AI20" s="3">
        <v>0</v>
      </c>
      <c r="AJ20" s="3">
        <v>3</v>
      </c>
      <c r="AK20" s="3">
        <v>6</v>
      </c>
    </row>
    <row r="21" spans="2:37" ht="15.75">
      <c r="B21" s="4" t="s">
        <v>31</v>
      </c>
      <c r="C21" s="7"/>
      <c r="D21" s="7"/>
      <c r="E21" s="7"/>
      <c r="F21" s="7"/>
      <c r="G21" s="7"/>
      <c r="H21" s="7"/>
      <c r="I21" s="7"/>
      <c r="J21" s="7"/>
      <c r="K21" s="7"/>
      <c r="L21" s="7"/>
      <c r="AB21" s="5">
        <v>0.8</v>
      </c>
      <c r="AC21" s="5">
        <f t="shared" si="8"/>
        <v>6.587785252292473</v>
      </c>
      <c r="AD21" s="5">
        <f t="shared" si="6"/>
        <v>5.412214747707527</v>
      </c>
      <c r="AE21" s="5">
        <f t="shared" si="9"/>
        <v>2.0489434837048464</v>
      </c>
      <c r="AF21" s="5">
        <f t="shared" si="7"/>
        <v>3.9510565162951536</v>
      </c>
      <c r="AG21" s="5">
        <f t="shared" si="10"/>
        <v>0.9510565162951538</v>
      </c>
      <c r="AH21" s="5">
        <f t="shared" si="5"/>
        <v>-0.9510565162951538</v>
      </c>
      <c r="AI21" s="3">
        <v>0</v>
      </c>
      <c r="AJ21" s="3">
        <v>3</v>
      </c>
      <c r="AK21" s="3">
        <v>6</v>
      </c>
    </row>
    <row r="22" spans="2:37" ht="15.75">
      <c r="B22" s="4" t="s">
        <v>32</v>
      </c>
      <c r="AB22" s="5">
        <v>0.85</v>
      </c>
      <c r="AC22" s="5">
        <f t="shared" si="8"/>
        <v>6.453990499739547</v>
      </c>
      <c r="AD22" s="5">
        <f t="shared" si="6"/>
        <v>5.546009500260453</v>
      </c>
      <c r="AE22" s="5">
        <f t="shared" si="9"/>
        <v>2.1909830056250525</v>
      </c>
      <c r="AF22" s="5">
        <f t="shared" si="7"/>
        <v>3.8090169943749475</v>
      </c>
      <c r="AG22" s="5">
        <f t="shared" si="10"/>
        <v>0.9876883405951379</v>
      </c>
      <c r="AH22" s="5">
        <f t="shared" si="5"/>
        <v>-0.9876883405951379</v>
      </c>
      <c r="AI22" s="3">
        <v>0</v>
      </c>
      <c r="AJ22" s="3">
        <v>3</v>
      </c>
      <c r="AK22" s="3">
        <v>6</v>
      </c>
    </row>
    <row r="23" spans="2:37" ht="15.75">
      <c r="B23" s="4" t="s">
        <v>33</v>
      </c>
      <c r="AB23" s="5">
        <v>0.9</v>
      </c>
      <c r="AC23" s="5">
        <f t="shared" si="8"/>
        <v>6.3090169943749475</v>
      </c>
      <c r="AD23" s="5">
        <f t="shared" si="6"/>
        <v>5.6909830056250525</v>
      </c>
      <c r="AE23" s="5">
        <f t="shared" si="9"/>
        <v>2.4122147477075266</v>
      </c>
      <c r="AF23" s="5">
        <f t="shared" si="7"/>
        <v>3.5877852522924734</v>
      </c>
      <c r="AG23" s="5">
        <f t="shared" si="10"/>
        <v>0.8090169943749477</v>
      </c>
      <c r="AH23" s="5">
        <f t="shared" si="5"/>
        <v>-0.8090169943749477</v>
      </c>
      <c r="AI23" s="3">
        <v>0</v>
      </c>
      <c r="AJ23" s="3">
        <v>3</v>
      </c>
      <c r="AK23" s="3">
        <v>6</v>
      </c>
    </row>
    <row r="24" spans="2:37" ht="15.75">
      <c r="B24" s="4" t="s">
        <v>34</v>
      </c>
      <c r="AB24" s="5">
        <v>0.950000000000001</v>
      </c>
      <c r="AC24" s="5">
        <f t="shared" si="8"/>
        <v>6.156434465040228</v>
      </c>
      <c r="AD24" s="5">
        <f t="shared" si="6"/>
        <v>5.843565534959772</v>
      </c>
      <c r="AE24" s="5">
        <f t="shared" si="9"/>
        <v>2.6909830056250583</v>
      </c>
      <c r="AF24" s="5">
        <f t="shared" si="7"/>
        <v>3.3090169943749417</v>
      </c>
      <c r="AG24" s="5">
        <f t="shared" si="10"/>
        <v>0.45399049973954</v>
      </c>
      <c r="AH24" s="5">
        <f t="shared" si="5"/>
        <v>-0.45399049973954</v>
      </c>
      <c r="AI24" s="3">
        <v>0</v>
      </c>
      <c r="AJ24" s="3">
        <v>3</v>
      </c>
      <c r="AK24" s="3">
        <v>6</v>
      </c>
    </row>
    <row r="25" spans="2:37" ht="15.75">
      <c r="B25" s="4"/>
      <c r="AB25" s="5">
        <v>1</v>
      </c>
      <c r="AC25" s="5">
        <f t="shared" si="8"/>
        <v>6</v>
      </c>
      <c r="AD25" s="5">
        <f t="shared" si="6"/>
        <v>6</v>
      </c>
      <c r="AE25" s="5">
        <f t="shared" si="9"/>
        <v>2.9999999999999996</v>
      </c>
      <c r="AF25" s="5">
        <f t="shared" si="7"/>
        <v>3.0000000000000004</v>
      </c>
      <c r="AG25" s="5">
        <f t="shared" si="10"/>
        <v>3.67544536472586E-16</v>
      </c>
      <c r="AH25" s="5">
        <f t="shared" si="5"/>
        <v>-3.67544536472586E-16</v>
      </c>
      <c r="AI25" s="3">
        <v>0</v>
      </c>
      <c r="AJ25" s="3">
        <v>3</v>
      </c>
      <c r="AK25" s="3">
        <v>6</v>
      </c>
    </row>
    <row r="26" ht="12.75">
      <c r="B26" s="45" t="s">
        <v>57</v>
      </c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>
      <c r="AG48" s="1" t="s">
        <v>38</v>
      </c>
    </row>
    <row r="49" spans="33:34" ht="12.75">
      <c r="AG49" s="1" t="s">
        <v>39</v>
      </c>
      <c r="AH49" s="36">
        <f>1/AA52</f>
        <v>0.01</v>
      </c>
    </row>
    <row r="50" spans="33:34" ht="12.75">
      <c r="AG50" s="1" t="s">
        <v>40</v>
      </c>
      <c r="AH50" s="36">
        <f>AA60</f>
        <v>0</v>
      </c>
    </row>
    <row r="51" spans="33:34" ht="12.75">
      <c r="AG51" s="1" t="s">
        <v>50</v>
      </c>
      <c r="AH51" s="38">
        <f>AA55</f>
        <v>2</v>
      </c>
    </row>
    <row r="52" spans="26:34" ht="12.75">
      <c r="Z52" s="3" t="s">
        <v>6</v>
      </c>
      <c r="AA52" s="3">
        <f>1/AA53</f>
        <v>100</v>
      </c>
      <c r="AG52" s="1" t="s">
        <v>41</v>
      </c>
      <c r="AH52" s="1">
        <f>2*AH49</f>
        <v>0.02</v>
      </c>
    </row>
    <row r="53" spans="26:34" ht="12.75">
      <c r="Z53" s="3" t="s">
        <v>1</v>
      </c>
      <c r="AA53" s="3">
        <v>0.01</v>
      </c>
      <c r="AB53" s="3"/>
      <c r="AC53" s="3"/>
      <c r="AG53" s="1" t="s">
        <v>42</v>
      </c>
      <c r="AH53" s="36">
        <f>AB60</f>
        <v>0.3333333333333333</v>
      </c>
    </row>
    <row r="54" spans="26:34" ht="12.75">
      <c r="Z54" s="3" t="s">
        <v>2</v>
      </c>
      <c r="AA54" s="3">
        <v>0.7</v>
      </c>
      <c r="AB54" s="3"/>
      <c r="AC54" s="3"/>
      <c r="AG54" s="1" t="s">
        <v>48</v>
      </c>
      <c r="AH54" s="38">
        <f>AA56</f>
        <v>0</v>
      </c>
    </row>
    <row r="55" spans="26:34" ht="12.75">
      <c r="Z55" s="3" t="s">
        <v>3</v>
      </c>
      <c r="AA55" s="3">
        <f>AC55*0.2</f>
        <v>2</v>
      </c>
      <c r="AB55" s="3"/>
      <c r="AC55" s="8">
        <v>10</v>
      </c>
      <c r="AG55" s="1" t="s">
        <v>43</v>
      </c>
      <c r="AH55" s="1">
        <f>3*AH49</f>
        <v>0.03</v>
      </c>
    </row>
    <row r="56" spans="26:34" ht="16.5" customHeight="1">
      <c r="Z56" s="3" t="s">
        <v>12</v>
      </c>
      <c r="AA56" s="3">
        <f>AC56*0.2</f>
        <v>0</v>
      </c>
      <c r="AB56" s="3"/>
      <c r="AC56" s="8">
        <v>0</v>
      </c>
      <c r="AG56" s="1" t="s">
        <v>44</v>
      </c>
      <c r="AH56" s="36">
        <f>AC60</f>
        <v>0.3333333333333333</v>
      </c>
    </row>
    <row r="57" spans="26:34" ht="16.5" customHeight="1">
      <c r="Z57" s="3" t="s">
        <v>21</v>
      </c>
      <c r="AA57" s="3">
        <f>AC57*0.2</f>
        <v>0</v>
      </c>
      <c r="AB57" s="3"/>
      <c r="AC57" s="8">
        <v>0</v>
      </c>
      <c r="AE57" s="3"/>
      <c r="AG57" s="1" t="s">
        <v>49</v>
      </c>
      <c r="AH57" s="38">
        <f>AA57</f>
        <v>0</v>
      </c>
    </row>
    <row r="58" spans="26:34" ht="16.5" customHeight="1">
      <c r="Z58" s="39" t="s">
        <v>5</v>
      </c>
      <c r="AA58" s="39"/>
      <c r="AB58" s="39"/>
      <c r="AC58" s="43">
        <f>AF1</f>
        <v>0</v>
      </c>
      <c r="AG58" s="1" t="s">
        <v>45</v>
      </c>
      <c r="AH58" s="37">
        <f>AA52/100</f>
        <v>1</v>
      </c>
    </row>
    <row r="59" spans="26:38" ht="16.5" customHeight="1">
      <c r="Z59" s="9" t="s">
        <v>20</v>
      </c>
      <c r="AA59" s="8">
        <v>0</v>
      </c>
      <c r="AB59" s="8">
        <v>4</v>
      </c>
      <c r="AC59" s="8">
        <v>4</v>
      </c>
      <c r="AG59" s="1" t="s">
        <v>52</v>
      </c>
      <c r="AH59" s="38">
        <f>VLOOKUP(1,AM62:AN162,2)</f>
        <v>0</v>
      </c>
      <c r="AL59" s="39" t="s">
        <v>54</v>
      </c>
    </row>
    <row r="60" spans="26:38" ht="16.5" customHeight="1">
      <c r="Z60" s="9" t="s">
        <v>19</v>
      </c>
      <c r="AA60" s="10">
        <f>AA59/12</f>
        <v>0</v>
      </c>
      <c r="AB60" s="10">
        <f>AB59/12</f>
        <v>0.3333333333333333</v>
      </c>
      <c r="AC60" s="10">
        <f>AC59/12</f>
        <v>0.3333333333333333</v>
      </c>
      <c r="AL60" s="40">
        <f>MIN(AL62:AL162)</f>
        <v>0</v>
      </c>
    </row>
    <row r="61" spans="26:40" ht="16.5" customHeight="1">
      <c r="Z61" s="3" t="s">
        <v>0</v>
      </c>
      <c r="AA61" s="3" t="s">
        <v>9</v>
      </c>
      <c r="AB61" s="3" t="s">
        <v>10</v>
      </c>
      <c r="AC61" s="3" t="s">
        <v>11</v>
      </c>
      <c r="AD61" s="3" t="s">
        <v>4</v>
      </c>
      <c r="AE61" s="3"/>
      <c r="AF61" s="3" t="s">
        <v>7</v>
      </c>
      <c r="AG61" s="3" t="s">
        <v>46</v>
      </c>
      <c r="AH61" s="3" t="s">
        <v>47</v>
      </c>
      <c r="AI61" s="3" t="s">
        <v>4</v>
      </c>
      <c r="AJ61" s="3" t="s">
        <v>47</v>
      </c>
      <c r="AK61" s="3" t="s">
        <v>53</v>
      </c>
      <c r="AL61" s="1" t="s">
        <v>51</v>
      </c>
      <c r="AM61" s="3"/>
      <c r="AN61" s="3" t="s">
        <v>47</v>
      </c>
    </row>
    <row r="62" spans="26:40" ht="12.75">
      <c r="Z62" s="5">
        <v>0</v>
      </c>
      <c r="AA62" s="5">
        <f>IF($AA$55=0,10,$AA$55*SIN(Z62/(2*$AA$54)*2*PI())*SIN(2*PI()*($AC$58/$AA$52+$AA$60)))</f>
        <v>0</v>
      </c>
      <c r="AB62" s="5">
        <f>IF($AA$56=0,10,$AA$56*SIN(2*Z62/(2*$AA$54)*2*PI())*SIN(2*PI()*($AC$58/$AA$52+$AB$60)))</f>
        <v>10</v>
      </c>
      <c r="AC62" s="5">
        <f>IF($AA$57=0,10,$AA$57*SIN(3*Z62/(2*$AA$54)*2*PI())*SIN(2*PI()*($AC$58/$AA$52+$AC$60)))</f>
        <v>10</v>
      </c>
      <c r="AD62" s="5">
        <f>MIN($AA$55,AA62)+MIN($AA$56,AB62)+MIN($AA$57,AC62)</f>
        <v>0</v>
      </c>
      <c r="AE62" s="3"/>
      <c r="AF62" s="3"/>
      <c r="AG62" s="3">
        <v>0</v>
      </c>
      <c r="AH62" s="3">
        <f>AG62*$AH$58</f>
        <v>0</v>
      </c>
      <c r="AI62" s="5">
        <f>$AH$51*SIN(2*PI()*($AH$49*AH62-$AH$50))+$AH$54*SIN(2*PI()*($AH$52*AH62-$AH$53))+$AH$57*SIN(2*PI()*($AH$55*AH62-$AH$56))</f>
        <v>0</v>
      </c>
      <c r="AJ62" s="3">
        <f aca="true" t="shared" si="11" ref="AJ62:AJ125">AH62</f>
        <v>0</v>
      </c>
      <c r="AK62" s="5">
        <f>$AH$51*SIN(2*PI()*($AH$49*($AJ62+$AH$59)-$AH$50))+$AH$54*SIN(2*PI()*($AH$52*($AJ62+$AH$59)-$AH$53))+$AH$57*SIN(2*PI()*($AH$55*($AJ62+$AH$59)-$AH$56))</f>
        <v>0</v>
      </c>
      <c r="AL62" s="5">
        <f>ABS(AI62)</f>
        <v>0</v>
      </c>
      <c r="AM62" s="3">
        <f>IF(ABS(AI62)=$AL$60,1,"")</f>
        <v>1</v>
      </c>
      <c r="AN62" s="3">
        <f>AJ62</f>
        <v>0</v>
      </c>
    </row>
    <row r="63" spans="26:40" ht="12.75">
      <c r="Z63" s="5">
        <v>0.01</v>
      </c>
      <c r="AA63" s="5">
        <f aca="true" t="shared" si="12" ref="AA63:AA126">IF($AA$55=0,10,$AA$55*SIN(Z63/(2*$AA$54)*2*PI())*SIN(2*PI()*($AC$58/$AA$52+$AA$60)))</f>
        <v>0</v>
      </c>
      <c r="AB63" s="5">
        <f aca="true" t="shared" si="13" ref="AB63:AB126">IF($AA$56=0,10,$AA$56*SIN(2*Z63/(2*$AA$54)*2*PI())*SIN(2*PI()*($AC$58/$AA$52+$AB$60)))</f>
        <v>10</v>
      </c>
      <c r="AC63" s="5">
        <f aca="true" t="shared" si="14" ref="AC63:AC126">IF($AA$57=0,10,$AA$57*SIN(3*Z63/(2*$AA$54)*2*PI())*SIN(2*PI()*($AC$58/$AA$52+$AC$60)))</f>
        <v>10</v>
      </c>
      <c r="AD63" s="5">
        <f aca="true" t="shared" si="15" ref="AD63:AD126">MIN($AA$55,AA63)+MIN($AA$56,AB63)+MIN($AA$57,AC63)</f>
        <v>0</v>
      </c>
      <c r="AE63" s="3">
        <v>0</v>
      </c>
      <c r="AF63" s="3">
        <v>0</v>
      </c>
      <c r="AG63" s="3">
        <v>1</v>
      </c>
      <c r="AH63" s="3">
        <f aca="true" t="shared" si="16" ref="AH63:AH126">AG63*$AH$58</f>
        <v>1</v>
      </c>
      <c r="AI63" s="5">
        <f aca="true" t="shared" si="17" ref="AI63:AI126">$AH$51*SIN(2*PI()*($AH$49*AH63-$AH$50))+$AH$54*SIN(2*PI()*($AH$52*AH63-$AH$53))+$AH$57*SIN(2*PI()*($AH$55*AH63-$AH$56))</f>
        <v>0.12558103905862675</v>
      </c>
      <c r="AJ63" s="3">
        <f t="shared" si="11"/>
        <v>1</v>
      </c>
      <c r="AK63" s="5">
        <f aca="true" t="shared" si="18" ref="AK63:AK126">$AH$51*SIN(2*PI()*($AH$49*($AJ63+$AH$59)-$AH$50))+$AH$54*SIN(2*PI()*($AH$52*($AJ63+$AH$59)-$AH$53))+$AH$57*SIN(2*PI()*($AH$55*($AJ63+$AH$59)-$AH$56))</f>
        <v>0.12558103905862675</v>
      </c>
      <c r="AL63" s="5">
        <f aca="true" t="shared" si="19" ref="AL63:AL126">ABS(AI63)</f>
        <v>0.12558103905862675</v>
      </c>
      <c r="AM63" s="3">
        <f aca="true" t="shared" si="20" ref="AM63:AM126">IF(ABS(AI63)=$AL$60,1,"")</f>
      </c>
      <c r="AN63" s="3">
        <f aca="true" t="shared" si="21" ref="AN63:AN126">AJ63</f>
        <v>1</v>
      </c>
    </row>
    <row r="64" spans="26:40" ht="12.75">
      <c r="Z64" s="5">
        <v>0.02</v>
      </c>
      <c r="AA64" s="5">
        <f t="shared" si="12"/>
        <v>0</v>
      </c>
      <c r="AB64" s="5">
        <f t="shared" si="13"/>
        <v>10</v>
      </c>
      <c r="AC64" s="5">
        <f t="shared" si="14"/>
        <v>10</v>
      </c>
      <c r="AD64" s="5">
        <f t="shared" si="15"/>
        <v>0</v>
      </c>
      <c r="AE64" s="3">
        <v>0.7</v>
      </c>
      <c r="AF64" s="3">
        <v>0</v>
      </c>
      <c r="AG64" s="3">
        <v>2</v>
      </c>
      <c r="AH64" s="3">
        <f t="shared" si="16"/>
        <v>2</v>
      </c>
      <c r="AI64" s="5">
        <f t="shared" si="17"/>
        <v>0.2506664671286085</v>
      </c>
      <c r="AJ64" s="3">
        <f t="shared" si="11"/>
        <v>2</v>
      </c>
      <c r="AK64" s="5">
        <f t="shared" si="18"/>
        <v>0.2506664671286085</v>
      </c>
      <c r="AL64" s="5">
        <f t="shared" si="19"/>
        <v>0.2506664671286085</v>
      </c>
      <c r="AM64" s="3">
        <f t="shared" si="20"/>
      </c>
      <c r="AN64" s="3">
        <f t="shared" si="21"/>
        <v>2</v>
      </c>
    </row>
    <row r="65" spans="26:40" ht="12.75">
      <c r="Z65" s="5">
        <v>0.03</v>
      </c>
      <c r="AA65" s="5">
        <f t="shared" si="12"/>
        <v>0</v>
      </c>
      <c r="AB65" s="5">
        <f t="shared" si="13"/>
        <v>10</v>
      </c>
      <c r="AC65" s="5">
        <f t="shared" si="14"/>
        <v>10</v>
      </c>
      <c r="AD65" s="5">
        <f t="shared" si="15"/>
        <v>0</v>
      </c>
      <c r="AG65" s="3">
        <v>3</v>
      </c>
      <c r="AH65" s="3">
        <f t="shared" si="16"/>
        <v>3</v>
      </c>
      <c r="AI65" s="5">
        <f t="shared" si="17"/>
        <v>0.3747626291714492</v>
      </c>
      <c r="AJ65" s="3">
        <f t="shared" si="11"/>
        <v>3</v>
      </c>
      <c r="AK65" s="5">
        <f t="shared" si="18"/>
        <v>0.3747626291714492</v>
      </c>
      <c r="AL65" s="5">
        <f t="shared" si="19"/>
        <v>0.3747626291714492</v>
      </c>
      <c r="AM65" s="3">
        <f t="shared" si="20"/>
      </c>
      <c r="AN65" s="3">
        <f t="shared" si="21"/>
        <v>3</v>
      </c>
    </row>
    <row r="66" spans="26:40" ht="12.75">
      <c r="Z66" s="5">
        <v>0.04</v>
      </c>
      <c r="AA66" s="5">
        <f t="shared" si="12"/>
        <v>0</v>
      </c>
      <c r="AB66" s="5">
        <f t="shared" si="13"/>
        <v>10</v>
      </c>
      <c r="AC66" s="5">
        <f t="shared" si="14"/>
        <v>10</v>
      </c>
      <c r="AD66" s="5">
        <f t="shared" si="15"/>
        <v>0</v>
      </c>
      <c r="AG66" s="3">
        <v>4</v>
      </c>
      <c r="AH66" s="3">
        <f t="shared" si="16"/>
        <v>4</v>
      </c>
      <c r="AI66" s="5">
        <f t="shared" si="17"/>
        <v>0.4973797743297096</v>
      </c>
      <c r="AJ66" s="3">
        <f t="shared" si="11"/>
        <v>4</v>
      </c>
      <c r="AK66" s="5">
        <f t="shared" si="18"/>
        <v>0.4973797743297096</v>
      </c>
      <c r="AL66" s="5">
        <f t="shared" si="19"/>
        <v>0.4973797743297096</v>
      </c>
      <c r="AM66" s="3">
        <f t="shared" si="20"/>
      </c>
      <c r="AN66" s="3">
        <f t="shared" si="21"/>
        <v>4</v>
      </c>
    </row>
    <row r="67" spans="26:40" ht="12.75">
      <c r="Z67" s="5">
        <v>0.05</v>
      </c>
      <c r="AA67" s="5">
        <f t="shared" si="12"/>
        <v>0</v>
      </c>
      <c r="AB67" s="5">
        <f t="shared" si="13"/>
        <v>10</v>
      </c>
      <c r="AC67" s="5">
        <f t="shared" si="14"/>
        <v>10</v>
      </c>
      <c r="AD67" s="5">
        <f t="shared" si="15"/>
        <v>0</v>
      </c>
      <c r="AG67" s="3">
        <v>5</v>
      </c>
      <c r="AH67" s="3">
        <f t="shared" si="16"/>
        <v>5</v>
      </c>
      <c r="AI67" s="5">
        <f t="shared" si="17"/>
        <v>0.6180339887498948</v>
      </c>
      <c r="AJ67" s="3">
        <f t="shared" si="11"/>
        <v>5</v>
      </c>
      <c r="AK67" s="5">
        <f t="shared" si="18"/>
        <v>0.6180339887498948</v>
      </c>
      <c r="AL67" s="5">
        <f t="shared" si="19"/>
        <v>0.6180339887498948</v>
      </c>
      <c r="AM67" s="3">
        <f t="shared" si="20"/>
      </c>
      <c r="AN67" s="3">
        <f t="shared" si="21"/>
        <v>5</v>
      </c>
    </row>
    <row r="68" spans="26:40" ht="12.75">
      <c r="Z68" s="5">
        <v>0.06</v>
      </c>
      <c r="AA68" s="5">
        <f t="shared" si="12"/>
        <v>0</v>
      </c>
      <c r="AB68" s="5">
        <f t="shared" si="13"/>
        <v>10</v>
      </c>
      <c r="AC68" s="5">
        <f t="shared" si="14"/>
        <v>10</v>
      </c>
      <c r="AD68" s="5">
        <f t="shared" si="15"/>
        <v>0</v>
      </c>
      <c r="AG68" s="3">
        <v>6</v>
      </c>
      <c r="AH68" s="3">
        <f t="shared" si="16"/>
        <v>6</v>
      </c>
      <c r="AI68" s="5">
        <f t="shared" si="17"/>
        <v>0.7362491053693558</v>
      </c>
      <c r="AJ68" s="3">
        <f t="shared" si="11"/>
        <v>6</v>
      </c>
      <c r="AK68" s="5">
        <f t="shared" si="18"/>
        <v>0.7362491053693558</v>
      </c>
      <c r="AL68" s="5">
        <f t="shared" si="19"/>
        <v>0.7362491053693558</v>
      </c>
      <c r="AM68" s="3">
        <f t="shared" si="20"/>
      </c>
      <c r="AN68" s="3">
        <f t="shared" si="21"/>
        <v>6</v>
      </c>
    </row>
    <row r="69" spans="26:40" ht="12.75">
      <c r="Z69" s="5">
        <v>0.07</v>
      </c>
      <c r="AA69" s="5">
        <f t="shared" si="12"/>
        <v>0</v>
      </c>
      <c r="AB69" s="5">
        <f t="shared" si="13"/>
        <v>10</v>
      </c>
      <c r="AC69" s="5">
        <f t="shared" si="14"/>
        <v>10</v>
      </c>
      <c r="AD69" s="5">
        <f t="shared" si="15"/>
        <v>0</v>
      </c>
      <c r="AG69" s="3">
        <v>7</v>
      </c>
      <c r="AH69" s="3">
        <f t="shared" si="16"/>
        <v>7</v>
      </c>
      <c r="AI69" s="5">
        <f t="shared" si="17"/>
        <v>0.8515585831301454</v>
      </c>
      <c r="AJ69" s="3">
        <f t="shared" si="11"/>
        <v>7</v>
      </c>
      <c r="AK69" s="5">
        <f t="shared" si="18"/>
        <v>0.8515585831301454</v>
      </c>
      <c r="AL69" s="5">
        <f t="shared" si="19"/>
        <v>0.8515585831301454</v>
      </c>
      <c r="AM69" s="3">
        <f t="shared" si="20"/>
      </c>
      <c r="AN69" s="3">
        <f t="shared" si="21"/>
        <v>7</v>
      </c>
    </row>
    <row r="70" spans="26:40" ht="12.75">
      <c r="Z70" s="5">
        <v>0.08</v>
      </c>
      <c r="AA70" s="5">
        <f t="shared" si="12"/>
        <v>0</v>
      </c>
      <c r="AB70" s="5">
        <f t="shared" si="13"/>
        <v>10</v>
      </c>
      <c r="AC70" s="5">
        <f t="shared" si="14"/>
        <v>10</v>
      </c>
      <c r="AD70" s="5">
        <f t="shared" si="15"/>
        <v>0</v>
      </c>
      <c r="AG70" s="3">
        <v>8</v>
      </c>
      <c r="AH70" s="3">
        <f t="shared" si="16"/>
        <v>8</v>
      </c>
      <c r="AI70" s="5">
        <f t="shared" si="17"/>
        <v>0.9635073482034306</v>
      </c>
      <c r="AJ70" s="3">
        <f t="shared" si="11"/>
        <v>8</v>
      </c>
      <c r="AK70" s="5">
        <f t="shared" si="18"/>
        <v>0.9635073482034306</v>
      </c>
      <c r="AL70" s="5">
        <f t="shared" si="19"/>
        <v>0.9635073482034306</v>
      </c>
      <c r="AM70" s="3">
        <f t="shared" si="20"/>
      </c>
      <c r="AN70" s="3">
        <f t="shared" si="21"/>
        <v>8</v>
      </c>
    </row>
    <row r="71" spans="26:40" ht="12.75">
      <c r="Z71" s="5">
        <v>0.09</v>
      </c>
      <c r="AA71" s="5">
        <f t="shared" si="12"/>
        <v>0</v>
      </c>
      <c r="AB71" s="5">
        <f t="shared" si="13"/>
        <v>10</v>
      </c>
      <c r="AC71" s="5">
        <f t="shared" si="14"/>
        <v>10</v>
      </c>
      <c r="AD71" s="5">
        <f t="shared" si="15"/>
        <v>0</v>
      </c>
      <c r="AG71" s="3">
        <v>9</v>
      </c>
      <c r="AH71" s="3">
        <f t="shared" si="16"/>
        <v>9</v>
      </c>
      <c r="AI71" s="5">
        <f t="shared" si="17"/>
        <v>1.0716535899579933</v>
      </c>
      <c r="AJ71" s="3">
        <f t="shared" si="11"/>
        <v>9</v>
      </c>
      <c r="AK71" s="5">
        <f t="shared" si="18"/>
        <v>1.0716535899579933</v>
      </c>
      <c r="AL71" s="5">
        <f t="shared" si="19"/>
        <v>1.0716535899579933</v>
      </c>
      <c r="AM71" s="3">
        <f t="shared" si="20"/>
      </c>
      <c r="AN71" s="3">
        <f t="shared" si="21"/>
        <v>9</v>
      </c>
    </row>
    <row r="72" spans="26:40" ht="15.75" customHeight="1">
      <c r="Z72" s="5">
        <v>0.1</v>
      </c>
      <c r="AA72" s="5">
        <f t="shared" si="12"/>
        <v>0</v>
      </c>
      <c r="AB72" s="5">
        <f t="shared" si="13"/>
        <v>10</v>
      </c>
      <c r="AC72" s="5">
        <f t="shared" si="14"/>
        <v>10</v>
      </c>
      <c r="AD72" s="5">
        <f t="shared" si="15"/>
        <v>0</v>
      </c>
      <c r="AG72" s="3">
        <v>10</v>
      </c>
      <c r="AH72" s="3">
        <f t="shared" si="16"/>
        <v>10</v>
      </c>
      <c r="AI72" s="5">
        <f t="shared" si="17"/>
        <v>1.1755705045849463</v>
      </c>
      <c r="AJ72" s="3">
        <f t="shared" si="11"/>
        <v>10</v>
      </c>
      <c r="AK72" s="5">
        <f t="shared" si="18"/>
        <v>1.1755705045849463</v>
      </c>
      <c r="AL72" s="5">
        <f t="shared" si="19"/>
        <v>1.1755705045849463</v>
      </c>
      <c r="AM72" s="3">
        <f t="shared" si="20"/>
      </c>
      <c r="AN72" s="3">
        <f t="shared" si="21"/>
        <v>10</v>
      </c>
    </row>
    <row r="73" spans="26:40" ht="15.75" customHeight="1">
      <c r="Z73" s="5">
        <v>0.11</v>
      </c>
      <c r="AA73" s="5">
        <f t="shared" si="12"/>
        <v>0</v>
      </c>
      <c r="AB73" s="5">
        <f t="shared" si="13"/>
        <v>10</v>
      </c>
      <c r="AC73" s="5">
        <f t="shared" si="14"/>
        <v>10</v>
      </c>
      <c r="AD73" s="5">
        <f t="shared" si="15"/>
        <v>0</v>
      </c>
      <c r="AG73" s="3">
        <v>11</v>
      </c>
      <c r="AH73" s="3">
        <f t="shared" si="16"/>
        <v>11</v>
      </c>
      <c r="AI73" s="5">
        <f t="shared" si="17"/>
        <v>1.2748479794973793</v>
      </c>
      <c r="AJ73" s="3">
        <f t="shared" si="11"/>
        <v>11</v>
      </c>
      <c r="AK73" s="5">
        <f t="shared" si="18"/>
        <v>1.2748479794973793</v>
      </c>
      <c r="AL73" s="5">
        <f t="shared" si="19"/>
        <v>1.2748479794973793</v>
      </c>
      <c r="AM73" s="3">
        <f t="shared" si="20"/>
      </c>
      <c r="AN73" s="3">
        <f t="shared" si="21"/>
        <v>11</v>
      </c>
    </row>
    <row r="74" spans="26:40" ht="15.75" customHeight="1">
      <c r="Z74" s="5">
        <v>0.12</v>
      </c>
      <c r="AA74" s="5">
        <f t="shared" si="12"/>
        <v>0</v>
      </c>
      <c r="AB74" s="5">
        <f t="shared" si="13"/>
        <v>10</v>
      </c>
      <c r="AC74" s="5">
        <f t="shared" si="14"/>
        <v>10</v>
      </c>
      <c r="AD74" s="5">
        <f t="shared" si="15"/>
        <v>0</v>
      </c>
      <c r="AG74" s="3">
        <v>12</v>
      </c>
      <c r="AH74" s="3">
        <f t="shared" si="16"/>
        <v>12</v>
      </c>
      <c r="AI74" s="5">
        <f t="shared" si="17"/>
        <v>1.3690942118573772</v>
      </c>
      <c r="AJ74" s="3">
        <f t="shared" si="11"/>
        <v>12</v>
      </c>
      <c r="AK74" s="5">
        <f t="shared" si="18"/>
        <v>1.3690942118573772</v>
      </c>
      <c r="AL74" s="5">
        <f t="shared" si="19"/>
        <v>1.3690942118573772</v>
      </c>
      <c r="AM74" s="3">
        <f t="shared" si="20"/>
      </c>
      <c r="AN74" s="3">
        <f t="shared" si="21"/>
        <v>12</v>
      </c>
    </row>
    <row r="75" spans="26:40" ht="15.75" customHeight="1">
      <c r="Z75" s="5">
        <v>0.13</v>
      </c>
      <c r="AA75" s="5">
        <f t="shared" si="12"/>
        <v>0</v>
      </c>
      <c r="AB75" s="5">
        <f t="shared" si="13"/>
        <v>10</v>
      </c>
      <c r="AC75" s="5">
        <f t="shared" si="14"/>
        <v>10</v>
      </c>
      <c r="AD75" s="5">
        <f t="shared" si="15"/>
        <v>0</v>
      </c>
      <c r="AG75" s="3">
        <v>13</v>
      </c>
      <c r="AH75" s="3">
        <f t="shared" si="16"/>
        <v>13</v>
      </c>
      <c r="AI75" s="5">
        <f t="shared" si="17"/>
        <v>1.457937254842823</v>
      </c>
      <c r="AJ75" s="3">
        <f t="shared" si="11"/>
        <v>13</v>
      </c>
      <c r="AK75" s="5">
        <f t="shared" si="18"/>
        <v>1.457937254842823</v>
      </c>
      <c r="AL75" s="5">
        <f t="shared" si="19"/>
        <v>1.457937254842823</v>
      </c>
      <c r="AM75" s="3">
        <f t="shared" si="20"/>
      </c>
      <c r="AN75" s="3">
        <f t="shared" si="21"/>
        <v>13</v>
      </c>
    </row>
    <row r="76" spans="26:40" ht="15.75" customHeight="1">
      <c r="Z76" s="5">
        <v>0.14</v>
      </c>
      <c r="AA76" s="5">
        <f t="shared" si="12"/>
        <v>0</v>
      </c>
      <c r="AB76" s="5">
        <f t="shared" si="13"/>
        <v>10</v>
      </c>
      <c r="AC76" s="5">
        <f t="shared" si="14"/>
        <v>10</v>
      </c>
      <c r="AD76" s="5">
        <f t="shared" si="15"/>
        <v>0</v>
      </c>
      <c r="AG76" s="3">
        <v>14</v>
      </c>
      <c r="AH76" s="3">
        <f t="shared" si="16"/>
        <v>14</v>
      </c>
      <c r="AI76" s="5">
        <f t="shared" si="17"/>
        <v>1.5410264855515785</v>
      </c>
      <c r="AJ76" s="3">
        <f t="shared" si="11"/>
        <v>14</v>
      </c>
      <c r="AK76" s="5">
        <f t="shared" si="18"/>
        <v>1.5410264855515785</v>
      </c>
      <c r="AL76" s="5">
        <f t="shared" si="19"/>
        <v>1.5410264855515785</v>
      </c>
      <c r="AM76" s="3">
        <f t="shared" si="20"/>
      </c>
      <c r="AN76" s="3">
        <f t="shared" si="21"/>
        <v>14</v>
      </c>
    </row>
    <row r="77" spans="26:40" ht="15.75" customHeight="1">
      <c r="Z77" s="5">
        <v>0.15</v>
      </c>
      <c r="AA77" s="5">
        <f t="shared" si="12"/>
        <v>0</v>
      </c>
      <c r="AB77" s="5">
        <f t="shared" si="13"/>
        <v>10</v>
      </c>
      <c r="AC77" s="5">
        <f t="shared" si="14"/>
        <v>10</v>
      </c>
      <c r="AD77" s="5">
        <f t="shared" si="15"/>
        <v>0</v>
      </c>
      <c r="AG77" s="3">
        <v>15</v>
      </c>
      <c r="AH77" s="3">
        <f t="shared" si="16"/>
        <v>15</v>
      </c>
      <c r="AI77" s="5">
        <f t="shared" si="17"/>
        <v>1.618033988749895</v>
      </c>
      <c r="AJ77" s="3">
        <f t="shared" si="11"/>
        <v>15</v>
      </c>
      <c r="AK77" s="5">
        <f t="shared" si="18"/>
        <v>1.618033988749895</v>
      </c>
      <c r="AL77" s="5">
        <f t="shared" si="19"/>
        <v>1.618033988749895</v>
      </c>
      <c r="AM77" s="3">
        <f t="shared" si="20"/>
      </c>
      <c r="AN77" s="3">
        <f t="shared" si="21"/>
        <v>15</v>
      </c>
    </row>
    <row r="78" spans="26:40" ht="15.75" customHeight="1">
      <c r="Z78" s="5">
        <v>0.16</v>
      </c>
      <c r="AA78" s="5">
        <f t="shared" si="12"/>
        <v>0</v>
      </c>
      <c r="AB78" s="5">
        <f t="shared" si="13"/>
        <v>10</v>
      </c>
      <c r="AC78" s="5">
        <f t="shared" si="14"/>
        <v>10</v>
      </c>
      <c r="AD78" s="5">
        <f t="shared" si="15"/>
        <v>0</v>
      </c>
      <c r="AG78" s="3">
        <v>16</v>
      </c>
      <c r="AH78" s="3">
        <f t="shared" si="16"/>
        <v>16</v>
      </c>
      <c r="AI78" s="5">
        <f t="shared" si="17"/>
        <v>1.6886558510040302</v>
      </c>
      <c r="AJ78" s="3">
        <f t="shared" si="11"/>
        <v>16</v>
      </c>
      <c r="AK78" s="5">
        <f t="shared" si="18"/>
        <v>1.6886558510040302</v>
      </c>
      <c r="AL78" s="5">
        <f t="shared" si="19"/>
        <v>1.6886558510040302</v>
      </c>
      <c r="AM78" s="3">
        <f t="shared" si="20"/>
      </c>
      <c r="AN78" s="3">
        <f t="shared" si="21"/>
        <v>16</v>
      </c>
    </row>
    <row r="79" spans="26:40" ht="12.75">
      <c r="Z79" s="5">
        <v>0.17</v>
      </c>
      <c r="AA79" s="5">
        <f t="shared" si="12"/>
        <v>0</v>
      </c>
      <c r="AB79" s="5">
        <f t="shared" si="13"/>
        <v>10</v>
      </c>
      <c r="AC79" s="5">
        <f t="shared" si="14"/>
        <v>10</v>
      </c>
      <c r="AD79" s="5">
        <f t="shared" si="15"/>
        <v>0</v>
      </c>
      <c r="AG79" s="3">
        <v>17</v>
      </c>
      <c r="AH79" s="3">
        <f t="shared" si="16"/>
        <v>17</v>
      </c>
      <c r="AI79" s="5">
        <f t="shared" si="17"/>
        <v>1.7526133600877274</v>
      </c>
      <c r="AJ79" s="3">
        <f t="shared" si="11"/>
        <v>17</v>
      </c>
      <c r="AK79" s="5">
        <f t="shared" si="18"/>
        <v>1.7526133600877274</v>
      </c>
      <c r="AL79" s="5">
        <f t="shared" si="19"/>
        <v>1.7526133600877274</v>
      </c>
      <c r="AM79" s="3">
        <f t="shared" si="20"/>
      </c>
      <c r="AN79" s="3">
        <f t="shared" si="21"/>
        <v>17</v>
      </c>
    </row>
    <row r="80" spans="26:40" ht="12.75">
      <c r="Z80" s="5">
        <v>0.18</v>
      </c>
      <c r="AA80" s="5">
        <f t="shared" si="12"/>
        <v>0</v>
      </c>
      <c r="AB80" s="5">
        <f t="shared" si="13"/>
        <v>10</v>
      </c>
      <c r="AC80" s="5">
        <f t="shared" si="14"/>
        <v>10</v>
      </c>
      <c r="AD80" s="5">
        <f t="shared" si="15"/>
        <v>0</v>
      </c>
      <c r="AG80" s="3">
        <v>18</v>
      </c>
      <c r="AH80" s="3">
        <f t="shared" si="16"/>
        <v>18</v>
      </c>
      <c r="AI80" s="5">
        <f t="shared" si="17"/>
        <v>1.8096541049320392</v>
      </c>
      <c r="AJ80" s="3">
        <f t="shared" si="11"/>
        <v>18</v>
      </c>
      <c r="AK80" s="5">
        <f t="shared" si="18"/>
        <v>1.8096541049320392</v>
      </c>
      <c r="AL80" s="5">
        <f t="shared" si="19"/>
        <v>1.8096541049320392</v>
      </c>
      <c r="AM80" s="3">
        <f t="shared" si="20"/>
      </c>
      <c r="AN80" s="3">
        <f t="shared" si="21"/>
        <v>18</v>
      </c>
    </row>
    <row r="81" spans="26:40" ht="12.75">
      <c r="Z81" s="5">
        <v>0.19</v>
      </c>
      <c r="AA81" s="5">
        <f t="shared" si="12"/>
        <v>0</v>
      </c>
      <c r="AB81" s="5">
        <f t="shared" si="13"/>
        <v>10</v>
      </c>
      <c r="AC81" s="5">
        <f t="shared" si="14"/>
        <v>10</v>
      </c>
      <c r="AD81" s="5">
        <f t="shared" si="15"/>
        <v>0</v>
      </c>
      <c r="AG81" s="3">
        <v>19</v>
      </c>
      <c r="AH81" s="3">
        <f t="shared" si="16"/>
        <v>19</v>
      </c>
      <c r="AI81" s="5">
        <f t="shared" si="17"/>
        <v>1.8595529717765027</v>
      </c>
      <c r="AJ81" s="3">
        <f t="shared" si="11"/>
        <v>19</v>
      </c>
      <c r="AK81" s="5">
        <f t="shared" si="18"/>
        <v>1.8595529717765027</v>
      </c>
      <c r="AL81" s="5">
        <f t="shared" si="19"/>
        <v>1.8595529717765027</v>
      </c>
      <c r="AM81" s="3">
        <f t="shared" si="20"/>
      </c>
      <c r="AN81" s="3">
        <f t="shared" si="21"/>
        <v>19</v>
      </c>
    </row>
    <row r="82" spans="26:40" ht="12.75">
      <c r="Z82" s="5">
        <v>0.2</v>
      </c>
      <c r="AA82" s="5">
        <f t="shared" si="12"/>
        <v>0</v>
      </c>
      <c r="AB82" s="5">
        <f t="shared" si="13"/>
        <v>10</v>
      </c>
      <c r="AC82" s="5">
        <f t="shared" si="14"/>
        <v>10</v>
      </c>
      <c r="AD82" s="5">
        <f t="shared" si="15"/>
        <v>0</v>
      </c>
      <c r="AG82" s="3">
        <v>20</v>
      </c>
      <c r="AH82" s="3">
        <f t="shared" si="16"/>
        <v>20</v>
      </c>
      <c r="AI82" s="5">
        <f t="shared" si="17"/>
        <v>1.902113032590307</v>
      </c>
      <c r="AJ82" s="3">
        <f t="shared" si="11"/>
        <v>20</v>
      </c>
      <c r="AK82" s="5">
        <f t="shared" si="18"/>
        <v>1.902113032590307</v>
      </c>
      <c r="AL82" s="5">
        <f t="shared" si="19"/>
        <v>1.902113032590307</v>
      </c>
      <c r="AM82" s="3">
        <f t="shared" si="20"/>
      </c>
      <c r="AN82" s="3">
        <f t="shared" si="21"/>
        <v>20</v>
      </c>
    </row>
    <row r="83" spans="26:40" ht="12.75">
      <c r="Z83" s="5">
        <v>0.21</v>
      </c>
      <c r="AA83" s="5">
        <f t="shared" si="12"/>
        <v>0</v>
      </c>
      <c r="AB83" s="5">
        <f t="shared" si="13"/>
        <v>10</v>
      </c>
      <c r="AC83" s="5">
        <f t="shared" si="14"/>
        <v>10</v>
      </c>
      <c r="AD83" s="5">
        <f t="shared" si="15"/>
        <v>0</v>
      </c>
      <c r="AG83" s="3">
        <v>21</v>
      </c>
      <c r="AH83" s="3">
        <f t="shared" si="16"/>
        <v>21</v>
      </c>
      <c r="AI83" s="5">
        <f t="shared" si="17"/>
        <v>1.9371663222572622</v>
      </c>
      <c r="AJ83" s="3">
        <f t="shared" si="11"/>
        <v>21</v>
      </c>
      <c r="AK83" s="5">
        <f t="shared" si="18"/>
        <v>1.9371663222572622</v>
      </c>
      <c r="AL83" s="5">
        <f t="shared" si="19"/>
        <v>1.9371663222572622</v>
      </c>
      <c r="AM83" s="3">
        <f t="shared" si="20"/>
      </c>
      <c r="AN83" s="3">
        <f t="shared" si="21"/>
        <v>21</v>
      </c>
    </row>
    <row r="84" spans="26:40" ht="12.75">
      <c r="Z84" s="5">
        <v>0.22</v>
      </c>
      <c r="AA84" s="5">
        <f t="shared" si="12"/>
        <v>0</v>
      </c>
      <c r="AB84" s="5">
        <f t="shared" si="13"/>
        <v>10</v>
      </c>
      <c r="AC84" s="5">
        <f t="shared" si="14"/>
        <v>10</v>
      </c>
      <c r="AD84" s="5">
        <f t="shared" si="15"/>
        <v>0</v>
      </c>
      <c r="AG84" s="3">
        <v>22</v>
      </c>
      <c r="AH84" s="3">
        <f t="shared" si="16"/>
        <v>22</v>
      </c>
      <c r="AI84" s="5">
        <f t="shared" si="17"/>
        <v>1.9645745014573772</v>
      </c>
      <c r="AJ84" s="3">
        <f t="shared" si="11"/>
        <v>22</v>
      </c>
      <c r="AK84" s="5">
        <f t="shared" si="18"/>
        <v>1.9645745014573772</v>
      </c>
      <c r="AL84" s="5">
        <f t="shared" si="19"/>
        <v>1.9645745014573772</v>
      </c>
      <c r="AM84" s="3">
        <f t="shared" si="20"/>
      </c>
      <c r="AN84" s="3">
        <f t="shared" si="21"/>
        <v>22</v>
      </c>
    </row>
    <row r="85" spans="26:40" ht="12.75">
      <c r="Z85" s="5">
        <v>0.23</v>
      </c>
      <c r="AA85" s="5">
        <f t="shared" si="12"/>
        <v>0</v>
      </c>
      <c r="AB85" s="5">
        <f t="shared" si="13"/>
        <v>10</v>
      </c>
      <c r="AC85" s="5">
        <f t="shared" si="14"/>
        <v>10</v>
      </c>
      <c r="AD85" s="5">
        <f t="shared" si="15"/>
        <v>0</v>
      </c>
      <c r="AG85" s="3">
        <v>23</v>
      </c>
      <c r="AH85" s="3">
        <f t="shared" si="16"/>
        <v>23</v>
      </c>
      <c r="AI85" s="5">
        <f t="shared" si="17"/>
        <v>1.9842294026289558</v>
      </c>
      <c r="AJ85" s="3">
        <f t="shared" si="11"/>
        <v>23</v>
      </c>
      <c r="AK85" s="5">
        <f t="shared" si="18"/>
        <v>1.9842294026289558</v>
      </c>
      <c r="AL85" s="5">
        <f t="shared" si="19"/>
        <v>1.9842294026289558</v>
      </c>
      <c r="AM85" s="3">
        <f t="shared" si="20"/>
      </c>
      <c r="AN85" s="3">
        <f t="shared" si="21"/>
        <v>23</v>
      </c>
    </row>
    <row r="86" spans="26:40" ht="12.75">
      <c r="Z86" s="5">
        <v>0.24</v>
      </c>
      <c r="AA86" s="5">
        <f t="shared" si="12"/>
        <v>0</v>
      </c>
      <c r="AB86" s="5">
        <f t="shared" si="13"/>
        <v>10</v>
      </c>
      <c r="AC86" s="5">
        <f t="shared" si="14"/>
        <v>10</v>
      </c>
      <c r="AD86" s="5">
        <f t="shared" si="15"/>
        <v>0</v>
      </c>
      <c r="AG86" s="3">
        <v>24</v>
      </c>
      <c r="AH86" s="3">
        <f t="shared" si="16"/>
        <v>24</v>
      </c>
      <c r="AI86" s="5">
        <f t="shared" si="17"/>
        <v>1.9960534568565431</v>
      </c>
      <c r="AJ86" s="3">
        <f t="shared" si="11"/>
        <v>24</v>
      </c>
      <c r="AK86" s="5">
        <f t="shared" si="18"/>
        <v>1.9960534568565431</v>
      </c>
      <c r="AL86" s="5">
        <f t="shared" si="19"/>
        <v>1.9960534568565431</v>
      </c>
      <c r="AM86" s="3">
        <f t="shared" si="20"/>
      </c>
      <c r="AN86" s="3">
        <f t="shared" si="21"/>
        <v>24</v>
      </c>
    </row>
    <row r="87" spans="26:40" ht="12.75">
      <c r="Z87" s="5">
        <v>0.25</v>
      </c>
      <c r="AA87" s="5">
        <f t="shared" si="12"/>
        <v>0</v>
      </c>
      <c r="AB87" s="5">
        <f t="shared" si="13"/>
        <v>10</v>
      </c>
      <c r="AC87" s="5">
        <f t="shared" si="14"/>
        <v>10</v>
      </c>
      <c r="AD87" s="5">
        <f t="shared" si="15"/>
        <v>0</v>
      </c>
      <c r="AG87" s="3">
        <v>25</v>
      </c>
      <c r="AH87" s="3">
        <f t="shared" si="16"/>
        <v>25</v>
      </c>
      <c r="AI87" s="5">
        <f t="shared" si="17"/>
        <v>2</v>
      </c>
      <c r="AJ87" s="3">
        <f t="shared" si="11"/>
        <v>25</v>
      </c>
      <c r="AK87" s="5">
        <f t="shared" si="18"/>
        <v>2</v>
      </c>
      <c r="AL87" s="5">
        <f t="shared" si="19"/>
        <v>2</v>
      </c>
      <c r="AM87" s="3">
        <f t="shared" si="20"/>
      </c>
      <c r="AN87" s="3">
        <f t="shared" si="21"/>
        <v>25</v>
      </c>
    </row>
    <row r="88" spans="26:40" ht="12.75">
      <c r="Z88" s="5">
        <v>0.26</v>
      </c>
      <c r="AA88" s="5">
        <f t="shared" si="12"/>
        <v>0</v>
      </c>
      <c r="AB88" s="5">
        <f t="shared" si="13"/>
        <v>10</v>
      </c>
      <c r="AC88" s="5">
        <f t="shared" si="14"/>
        <v>10</v>
      </c>
      <c r="AD88" s="5">
        <f t="shared" si="15"/>
        <v>0</v>
      </c>
      <c r="AG88" s="3">
        <v>26</v>
      </c>
      <c r="AH88" s="3">
        <f t="shared" si="16"/>
        <v>26</v>
      </c>
      <c r="AI88" s="5">
        <f t="shared" si="17"/>
        <v>1.9960534568565431</v>
      </c>
      <c r="AJ88" s="3">
        <f t="shared" si="11"/>
        <v>26</v>
      </c>
      <c r="AK88" s="5">
        <f t="shared" si="18"/>
        <v>1.9960534568565431</v>
      </c>
      <c r="AL88" s="5">
        <f t="shared" si="19"/>
        <v>1.9960534568565431</v>
      </c>
      <c r="AM88" s="3">
        <f t="shared" si="20"/>
      </c>
      <c r="AN88" s="3">
        <f t="shared" si="21"/>
        <v>26</v>
      </c>
    </row>
    <row r="89" spans="26:40" ht="12.75">
      <c r="Z89" s="5">
        <v>0.27</v>
      </c>
      <c r="AA89" s="5">
        <f t="shared" si="12"/>
        <v>0</v>
      </c>
      <c r="AB89" s="5">
        <f t="shared" si="13"/>
        <v>10</v>
      </c>
      <c r="AC89" s="5">
        <f t="shared" si="14"/>
        <v>10</v>
      </c>
      <c r="AD89" s="5">
        <f t="shared" si="15"/>
        <v>0</v>
      </c>
      <c r="AG89" s="3">
        <v>27</v>
      </c>
      <c r="AH89" s="3">
        <f t="shared" si="16"/>
        <v>27</v>
      </c>
      <c r="AI89" s="5">
        <f t="shared" si="17"/>
        <v>1.9842294026289555</v>
      </c>
      <c r="AJ89" s="3">
        <f t="shared" si="11"/>
        <v>27</v>
      </c>
      <c r="AK89" s="5">
        <f t="shared" si="18"/>
        <v>1.9842294026289555</v>
      </c>
      <c r="AL89" s="5">
        <f t="shared" si="19"/>
        <v>1.9842294026289555</v>
      </c>
      <c r="AM89" s="3">
        <f t="shared" si="20"/>
      </c>
      <c r="AN89" s="3">
        <f t="shared" si="21"/>
        <v>27</v>
      </c>
    </row>
    <row r="90" spans="26:40" ht="12.75">
      <c r="Z90" s="5">
        <v>0.28</v>
      </c>
      <c r="AA90" s="5">
        <f t="shared" si="12"/>
        <v>0</v>
      </c>
      <c r="AB90" s="5">
        <f t="shared" si="13"/>
        <v>10</v>
      </c>
      <c r="AC90" s="5">
        <f t="shared" si="14"/>
        <v>10</v>
      </c>
      <c r="AD90" s="5">
        <f t="shared" si="15"/>
        <v>0</v>
      </c>
      <c r="AG90" s="3">
        <v>28</v>
      </c>
      <c r="AH90" s="3">
        <f t="shared" si="16"/>
        <v>28</v>
      </c>
      <c r="AI90" s="5">
        <f t="shared" si="17"/>
        <v>1.9645745014573772</v>
      </c>
      <c r="AJ90" s="3">
        <f t="shared" si="11"/>
        <v>28</v>
      </c>
      <c r="AK90" s="5">
        <f t="shared" si="18"/>
        <v>1.9645745014573772</v>
      </c>
      <c r="AL90" s="5">
        <f t="shared" si="19"/>
        <v>1.9645745014573772</v>
      </c>
      <c r="AM90" s="3">
        <f t="shared" si="20"/>
      </c>
      <c r="AN90" s="3">
        <f t="shared" si="21"/>
        <v>28</v>
      </c>
    </row>
    <row r="91" spans="26:40" ht="12.75">
      <c r="Z91" s="5">
        <v>0.29</v>
      </c>
      <c r="AA91" s="5">
        <f t="shared" si="12"/>
        <v>0</v>
      </c>
      <c r="AB91" s="5">
        <f t="shared" si="13"/>
        <v>10</v>
      </c>
      <c r="AC91" s="5">
        <f t="shared" si="14"/>
        <v>10</v>
      </c>
      <c r="AD91" s="5">
        <f t="shared" si="15"/>
        <v>0</v>
      </c>
      <c r="AG91" s="3">
        <v>29</v>
      </c>
      <c r="AH91" s="3">
        <f t="shared" si="16"/>
        <v>29</v>
      </c>
      <c r="AI91" s="5">
        <f t="shared" si="17"/>
        <v>1.9371663222572624</v>
      </c>
      <c r="AJ91" s="3">
        <f t="shared" si="11"/>
        <v>29</v>
      </c>
      <c r="AK91" s="5">
        <f t="shared" si="18"/>
        <v>1.9371663222572624</v>
      </c>
      <c r="AL91" s="5">
        <f t="shared" si="19"/>
        <v>1.9371663222572624</v>
      </c>
      <c r="AM91" s="3">
        <f t="shared" si="20"/>
      </c>
      <c r="AN91" s="3">
        <f t="shared" si="21"/>
        <v>29</v>
      </c>
    </row>
    <row r="92" spans="26:40" ht="12.75">
      <c r="Z92" s="5">
        <v>0.3</v>
      </c>
      <c r="AA92" s="5">
        <f t="shared" si="12"/>
        <v>0</v>
      </c>
      <c r="AB92" s="5">
        <f t="shared" si="13"/>
        <v>10</v>
      </c>
      <c r="AC92" s="5">
        <f t="shared" si="14"/>
        <v>10</v>
      </c>
      <c r="AD92" s="5">
        <f t="shared" si="15"/>
        <v>0</v>
      </c>
      <c r="AG92" s="3">
        <v>30</v>
      </c>
      <c r="AH92" s="3">
        <f t="shared" si="16"/>
        <v>30</v>
      </c>
      <c r="AI92" s="5">
        <f t="shared" si="17"/>
        <v>1.9021130325903073</v>
      </c>
      <c r="AJ92" s="3">
        <f t="shared" si="11"/>
        <v>30</v>
      </c>
      <c r="AK92" s="5">
        <f t="shared" si="18"/>
        <v>1.9021130325903073</v>
      </c>
      <c r="AL92" s="5">
        <f t="shared" si="19"/>
        <v>1.9021130325903073</v>
      </c>
      <c r="AM92" s="3">
        <f t="shared" si="20"/>
      </c>
      <c r="AN92" s="3">
        <f t="shared" si="21"/>
        <v>30</v>
      </c>
    </row>
    <row r="93" spans="26:40" ht="12.75">
      <c r="Z93" s="5">
        <v>0.31</v>
      </c>
      <c r="AA93" s="5">
        <f t="shared" si="12"/>
        <v>0</v>
      </c>
      <c r="AB93" s="5">
        <f t="shared" si="13"/>
        <v>10</v>
      </c>
      <c r="AC93" s="5">
        <f t="shared" si="14"/>
        <v>10</v>
      </c>
      <c r="AD93" s="5">
        <f t="shared" si="15"/>
        <v>0</v>
      </c>
      <c r="AG93" s="3">
        <v>31</v>
      </c>
      <c r="AH93" s="3">
        <f t="shared" si="16"/>
        <v>31</v>
      </c>
      <c r="AI93" s="5">
        <f t="shared" si="17"/>
        <v>1.8595529717765027</v>
      </c>
      <c r="AJ93" s="3">
        <f t="shared" si="11"/>
        <v>31</v>
      </c>
      <c r="AK93" s="5">
        <f t="shared" si="18"/>
        <v>1.8595529717765027</v>
      </c>
      <c r="AL93" s="5">
        <f t="shared" si="19"/>
        <v>1.8595529717765027</v>
      </c>
      <c r="AM93" s="3">
        <f t="shared" si="20"/>
      </c>
      <c r="AN93" s="3">
        <f t="shared" si="21"/>
        <v>31</v>
      </c>
    </row>
    <row r="94" spans="26:40" ht="12.75">
      <c r="Z94" s="5">
        <v>0.32</v>
      </c>
      <c r="AA94" s="5">
        <f t="shared" si="12"/>
        <v>0</v>
      </c>
      <c r="AB94" s="5">
        <f t="shared" si="13"/>
        <v>10</v>
      </c>
      <c r="AC94" s="5">
        <f t="shared" si="14"/>
        <v>10</v>
      </c>
      <c r="AD94" s="5">
        <f t="shared" si="15"/>
        <v>0</v>
      </c>
      <c r="AG94" s="3">
        <v>32</v>
      </c>
      <c r="AH94" s="3">
        <f t="shared" si="16"/>
        <v>32</v>
      </c>
      <c r="AI94" s="5">
        <f t="shared" si="17"/>
        <v>1.809654104932039</v>
      </c>
      <c r="AJ94" s="3">
        <f t="shared" si="11"/>
        <v>32</v>
      </c>
      <c r="AK94" s="5">
        <f t="shared" si="18"/>
        <v>1.809654104932039</v>
      </c>
      <c r="AL94" s="5">
        <f t="shared" si="19"/>
        <v>1.809654104932039</v>
      </c>
      <c r="AM94" s="3">
        <f t="shared" si="20"/>
      </c>
      <c r="AN94" s="3">
        <f t="shared" si="21"/>
        <v>32</v>
      </c>
    </row>
    <row r="95" spans="26:40" ht="12.75">
      <c r="Z95" s="5">
        <v>0.33</v>
      </c>
      <c r="AA95" s="5">
        <f t="shared" si="12"/>
        <v>0</v>
      </c>
      <c r="AB95" s="5">
        <f t="shared" si="13"/>
        <v>10</v>
      </c>
      <c r="AC95" s="5">
        <f t="shared" si="14"/>
        <v>10</v>
      </c>
      <c r="AD95" s="5">
        <f t="shared" si="15"/>
        <v>0</v>
      </c>
      <c r="AG95" s="3">
        <v>33</v>
      </c>
      <c r="AH95" s="3">
        <f t="shared" si="16"/>
        <v>33</v>
      </c>
      <c r="AI95" s="5">
        <f t="shared" si="17"/>
        <v>1.752613360087727</v>
      </c>
      <c r="AJ95" s="3">
        <f t="shared" si="11"/>
        <v>33</v>
      </c>
      <c r="AK95" s="5">
        <f t="shared" si="18"/>
        <v>1.752613360087727</v>
      </c>
      <c r="AL95" s="5">
        <f t="shared" si="19"/>
        <v>1.752613360087727</v>
      </c>
      <c r="AM95" s="3">
        <f t="shared" si="20"/>
      </c>
      <c r="AN95" s="3">
        <f t="shared" si="21"/>
        <v>33</v>
      </c>
    </row>
    <row r="96" spans="26:40" ht="12.75">
      <c r="Z96" s="5">
        <v>0.34</v>
      </c>
      <c r="AA96" s="5">
        <f t="shared" si="12"/>
        <v>0</v>
      </c>
      <c r="AB96" s="5">
        <f t="shared" si="13"/>
        <v>10</v>
      </c>
      <c r="AC96" s="5">
        <f t="shared" si="14"/>
        <v>10</v>
      </c>
      <c r="AD96" s="5">
        <f t="shared" si="15"/>
        <v>0</v>
      </c>
      <c r="AG96" s="3">
        <v>34</v>
      </c>
      <c r="AH96" s="3">
        <f t="shared" si="16"/>
        <v>34</v>
      </c>
      <c r="AI96" s="5">
        <f t="shared" si="17"/>
        <v>1.68865585100403</v>
      </c>
      <c r="AJ96" s="3">
        <f t="shared" si="11"/>
        <v>34</v>
      </c>
      <c r="AK96" s="5">
        <f t="shared" si="18"/>
        <v>1.68865585100403</v>
      </c>
      <c r="AL96" s="5">
        <f t="shared" si="19"/>
        <v>1.68865585100403</v>
      </c>
      <c r="AM96" s="3">
        <f t="shared" si="20"/>
      </c>
      <c r="AN96" s="3">
        <f t="shared" si="21"/>
        <v>34</v>
      </c>
    </row>
    <row r="97" spans="26:40" ht="12.75">
      <c r="Z97" s="5">
        <v>0.35</v>
      </c>
      <c r="AA97" s="5">
        <f t="shared" si="12"/>
        <v>0</v>
      </c>
      <c r="AB97" s="5">
        <f t="shared" si="13"/>
        <v>10</v>
      </c>
      <c r="AC97" s="5">
        <f t="shared" si="14"/>
        <v>10</v>
      </c>
      <c r="AD97" s="5">
        <f t="shared" si="15"/>
        <v>0</v>
      </c>
      <c r="AG97" s="3">
        <v>35</v>
      </c>
      <c r="AH97" s="3">
        <f t="shared" si="16"/>
        <v>35</v>
      </c>
      <c r="AI97" s="5">
        <f t="shared" si="17"/>
        <v>1.618033988749895</v>
      </c>
      <c r="AJ97" s="3">
        <f t="shared" si="11"/>
        <v>35</v>
      </c>
      <c r="AK97" s="5">
        <f t="shared" si="18"/>
        <v>1.618033988749895</v>
      </c>
      <c r="AL97" s="5">
        <f t="shared" si="19"/>
        <v>1.618033988749895</v>
      </c>
      <c r="AM97" s="3">
        <f t="shared" si="20"/>
      </c>
      <c r="AN97" s="3">
        <f t="shared" si="21"/>
        <v>35</v>
      </c>
    </row>
    <row r="98" spans="26:40" ht="12.75">
      <c r="Z98" s="5">
        <v>0.36</v>
      </c>
      <c r="AA98" s="5">
        <f t="shared" si="12"/>
        <v>0</v>
      </c>
      <c r="AB98" s="5">
        <f t="shared" si="13"/>
        <v>10</v>
      </c>
      <c r="AC98" s="5">
        <f t="shared" si="14"/>
        <v>10</v>
      </c>
      <c r="AD98" s="5">
        <f t="shared" si="15"/>
        <v>0</v>
      </c>
      <c r="AG98" s="3">
        <v>36</v>
      </c>
      <c r="AH98" s="3">
        <f t="shared" si="16"/>
        <v>36</v>
      </c>
      <c r="AI98" s="5">
        <f t="shared" si="17"/>
        <v>1.5410264855515785</v>
      </c>
      <c r="AJ98" s="3">
        <f t="shared" si="11"/>
        <v>36</v>
      </c>
      <c r="AK98" s="5">
        <f t="shared" si="18"/>
        <v>1.5410264855515785</v>
      </c>
      <c r="AL98" s="5">
        <f t="shared" si="19"/>
        <v>1.5410264855515785</v>
      </c>
      <c r="AM98" s="3">
        <f t="shared" si="20"/>
      </c>
      <c r="AN98" s="3">
        <f t="shared" si="21"/>
        <v>36</v>
      </c>
    </row>
    <row r="99" spans="26:40" ht="12.75">
      <c r="Z99" s="5">
        <v>0.37</v>
      </c>
      <c r="AA99" s="5">
        <f t="shared" si="12"/>
        <v>0</v>
      </c>
      <c r="AB99" s="5">
        <f t="shared" si="13"/>
        <v>10</v>
      </c>
      <c r="AC99" s="5">
        <f t="shared" si="14"/>
        <v>10</v>
      </c>
      <c r="AD99" s="5">
        <f t="shared" si="15"/>
        <v>0</v>
      </c>
      <c r="AG99" s="3">
        <v>37</v>
      </c>
      <c r="AH99" s="3">
        <f t="shared" si="16"/>
        <v>37</v>
      </c>
      <c r="AI99" s="5">
        <f t="shared" si="17"/>
        <v>1.4579372548428229</v>
      </c>
      <c r="AJ99" s="3">
        <f t="shared" si="11"/>
        <v>37</v>
      </c>
      <c r="AK99" s="5">
        <f t="shared" si="18"/>
        <v>1.4579372548428229</v>
      </c>
      <c r="AL99" s="5">
        <f t="shared" si="19"/>
        <v>1.4579372548428229</v>
      </c>
      <c r="AM99" s="3">
        <f t="shared" si="20"/>
      </c>
      <c r="AN99" s="3">
        <f t="shared" si="21"/>
        <v>37</v>
      </c>
    </row>
    <row r="100" spans="26:40" ht="12.75">
      <c r="Z100" s="5">
        <v>0.38</v>
      </c>
      <c r="AA100" s="5">
        <f t="shared" si="12"/>
        <v>0</v>
      </c>
      <c r="AB100" s="5">
        <f t="shared" si="13"/>
        <v>10</v>
      </c>
      <c r="AC100" s="5">
        <f t="shared" si="14"/>
        <v>10</v>
      </c>
      <c r="AD100" s="5">
        <f t="shared" si="15"/>
        <v>0</v>
      </c>
      <c r="AG100" s="3">
        <v>38</v>
      </c>
      <c r="AH100" s="3">
        <f t="shared" si="16"/>
        <v>38</v>
      </c>
      <c r="AI100" s="5">
        <f t="shared" si="17"/>
        <v>1.3690942118573777</v>
      </c>
      <c r="AJ100" s="3">
        <f t="shared" si="11"/>
        <v>38</v>
      </c>
      <c r="AK100" s="5">
        <f t="shared" si="18"/>
        <v>1.3690942118573777</v>
      </c>
      <c r="AL100" s="5">
        <f t="shared" si="19"/>
        <v>1.3690942118573777</v>
      </c>
      <c r="AM100" s="3">
        <f t="shared" si="20"/>
      </c>
      <c r="AN100" s="3">
        <f t="shared" si="21"/>
        <v>38</v>
      </c>
    </row>
    <row r="101" spans="26:40" ht="12.75">
      <c r="Z101" s="5">
        <v>0.39</v>
      </c>
      <c r="AA101" s="5">
        <f t="shared" si="12"/>
        <v>0</v>
      </c>
      <c r="AB101" s="5">
        <f t="shared" si="13"/>
        <v>10</v>
      </c>
      <c r="AC101" s="5">
        <f t="shared" si="14"/>
        <v>10</v>
      </c>
      <c r="AD101" s="5">
        <f t="shared" si="15"/>
        <v>0</v>
      </c>
      <c r="AG101" s="3">
        <v>39</v>
      </c>
      <c r="AH101" s="3">
        <f t="shared" si="16"/>
        <v>39</v>
      </c>
      <c r="AI101" s="5">
        <f t="shared" si="17"/>
        <v>1.2748479794973797</v>
      </c>
      <c r="AJ101" s="3">
        <f t="shared" si="11"/>
        <v>39</v>
      </c>
      <c r="AK101" s="5">
        <f t="shared" si="18"/>
        <v>1.2748479794973797</v>
      </c>
      <c r="AL101" s="5">
        <f t="shared" si="19"/>
        <v>1.2748479794973797</v>
      </c>
      <c r="AM101" s="3">
        <f t="shared" si="20"/>
      </c>
      <c r="AN101" s="3">
        <f t="shared" si="21"/>
        <v>39</v>
      </c>
    </row>
    <row r="102" spans="26:40" ht="12.75">
      <c r="Z102" s="5">
        <v>0.4</v>
      </c>
      <c r="AA102" s="5">
        <f t="shared" si="12"/>
        <v>0</v>
      </c>
      <c r="AB102" s="5">
        <f t="shared" si="13"/>
        <v>10</v>
      </c>
      <c r="AC102" s="5">
        <f t="shared" si="14"/>
        <v>10</v>
      </c>
      <c r="AD102" s="5">
        <f t="shared" si="15"/>
        <v>0</v>
      </c>
      <c r="AG102" s="3">
        <v>40</v>
      </c>
      <c r="AH102" s="3">
        <f t="shared" si="16"/>
        <v>40</v>
      </c>
      <c r="AI102" s="5">
        <f t="shared" si="17"/>
        <v>1.1755705045849465</v>
      </c>
      <c r="AJ102" s="3">
        <f t="shared" si="11"/>
        <v>40</v>
      </c>
      <c r="AK102" s="5">
        <f t="shared" si="18"/>
        <v>1.1755705045849465</v>
      </c>
      <c r="AL102" s="5">
        <f t="shared" si="19"/>
        <v>1.1755705045849465</v>
      </c>
      <c r="AM102" s="3">
        <f t="shared" si="20"/>
      </c>
      <c r="AN102" s="3">
        <f t="shared" si="21"/>
        <v>40</v>
      </c>
    </row>
    <row r="103" spans="26:40" ht="12.75">
      <c r="Z103" s="5">
        <v>0.41</v>
      </c>
      <c r="AA103" s="5">
        <f t="shared" si="12"/>
        <v>0</v>
      </c>
      <c r="AB103" s="5">
        <f t="shared" si="13"/>
        <v>10</v>
      </c>
      <c r="AC103" s="5">
        <f t="shared" si="14"/>
        <v>10</v>
      </c>
      <c r="AD103" s="5">
        <f t="shared" si="15"/>
        <v>0</v>
      </c>
      <c r="AG103" s="3">
        <v>41</v>
      </c>
      <c r="AH103" s="3">
        <f t="shared" si="16"/>
        <v>41</v>
      </c>
      <c r="AI103" s="5">
        <f t="shared" si="17"/>
        <v>1.0716535899579933</v>
      </c>
      <c r="AJ103" s="3">
        <f t="shared" si="11"/>
        <v>41</v>
      </c>
      <c r="AK103" s="5">
        <f t="shared" si="18"/>
        <v>1.0716535899579933</v>
      </c>
      <c r="AL103" s="5">
        <f t="shared" si="19"/>
        <v>1.0716535899579933</v>
      </c>
      <c r="AM103" s="3">
        <f t="shared" si="20"/>
      </c>
      <c r="AN103" s="3">
        <f t="shared" si="21"/>
        <v>41</v>
      </c>
    </row>
    <row r="104" spans="26:40" ht="12.75">
      <c r="Z104" s="5">
        <v>0.42</v>
      </c>
      <c r="AA104" s="5">
        <f t="shared" si="12"/>
        <v>0</v>
      </c>
      <c r="AB104" s="5">
        <f t="shared" si="13"/>
        <v>10</v>
      </c>
      <c r="AC104" s="5">
        <f t="shared" si="14"/>
        <v>10</v>
      </c>
      <c r="AD104" s="5">
        <f t="shared" si="15"/>
        <v>0</v>
      </c>
      <c r="AG104" s="3">
        <v>42</v>
      </c>
      <c r="AH104" s="3">
        <f t="shared" si="16"/>
        <v>42</v>
      </c>
      <c r="AI104" s="5">
        <f t="shared" si="17"/>
        <v>0.9635073482034312</v>
      </c>
      <c r="AJ104" s="3">
        <f t="shared" si="11"/>
        <v>42</v>
      </c>
      <c r="AK104" s="5">
        <f t="shared" si="18"/>
        <v>0.9635073482034312</v>
      </c>
      <c r="AL104" s="5">
        <f t="shared" si="19"/>
        <v>0.9635073482034312</v>
      </c>
      <c r="AM104" s="3">
        <f t="shared" si="20"/>
      </c>
      <c r="AN104" s="3">
        <f t="shared" si="21"/>
        <v>42</v>
      </c>
    </row>
    <row r="105" spans="26:40" ht="12.75">
      <c r="Z105" s="5">
        <v>0.43</v>
      </c>
      <c r="AA105" s="5">
        <f t="shared" si="12"/>
        <v>0</v>
      </c>
      <c r="AB105" s="5">
        <f t="shared" si="13"/>
        <v>10</v>
      </c>
      <c r="AC105" s="5">
        <f t="shared" si="14"/>
        <v>10</v>
      </c>
      <c r="AD105" s="5">
        <f t="shared" si="15"/>
        <v>0</v>
      </c>
      <c r="AG105" s="3">
        <v>43</v>
      </c>
      <c r="AH105" s="3">
        <f t="shared" si="16"/>
        <v>43</v>
      </c>
      <c r="AI105" s="5">
        <f t="shared" si="17"/>
        <v>0.8515585831301458</v>
      </c>
      <c r="AJ105" s="3">
        <f t="shared" si="11"/>
        <v>43</v>
      </c>
      <c r="AK105" s="5">
        <f t="shared" si="18"/>
        <v>0.8515585831301458</v>
      </c>
      <c r="AL105" s="5">
        <f t="shared" si="19"/>
        <v>0.8515585831301458</v>
      </c>
      <c r="AM105" s="3">
        <f t="shared" si="20"/>
      </c>
      <c r="AN105" s="3">
        <f t="shared" si="21"/>
        <v>43</v>
      </c>
    </row>
    <row r="106" spans="26:40" ht="12.75">
      <c r="Z106" s="5">
        <v>0.44</v>
      </c>
      <c r="AA106" s="5">
        <f t="shared" si="12"/>
        <v>0</v>
      </c>
      <c r="AB106" s="5">
        <f t="shared" si="13"/>
        <v>10</v>
      </c>
      <c r="AC106" s="5">
        <f t="shared" si="14"/>
        <v>10</v>
      </c>
      <c r="AD106" s="5">
        <f t="shared" si="15"/>
        <v>0</v>
      </c>
      <c r="AG106" s="3">
        <v>44</v>
      </c>
      <c r="AH106" s="3">
        <f t="shared" si="16"/>
        <v>44</v>
      </c>
      <c r="AI106" s="5">
        <f t="shared" si="17"/>
        <v>0.7362491053693563</v>
      </c>
      <c r="AJ106" s="3">
        <f t="shared" si="11"/>
        <v>44</v>
      </c>
      <c r="AK106" s="5">
        <f t="shared" si="18"/>
        <v>0.7362491053693563</v>
      </c>
      <c r="AL106" s="5">
        <f t="shared" si="19"/>
        <v>0.7362491053693563</v>
      </c>
      <c r="AM106" s="3">
        <f t="shared" si="20"/>
      </c>
      <c r="AN106" s="3">
        <f t="shared" si="21"/>
        <v>44</v>
      </c>
    </row>
    <row r="107" spans="26:40" ht="12.75">
      <c r="Z107" s="5">
        <v>0.45</v>
      </c>
      <c r="AA107" s="5">
        <f t="shared" si="12"/>
        <v>0</v>
      </c>
      <c r="AB107" s="5">
        <f t="shared" si="13"/>
        <v>10</v>
      </c>
      <c r="AC107" s="5">
        <f t="shared" si="14"/>
        <v>10</v>
      </c>
      <c r="AD107" s="5">
        <f t="shared" si="15"/>
        <v>0</v>
      </c>
      <c r="AG107" s="3">
        <v>45</v>
      </c>
      <c r="AH107" s="3">
        <f t="shared" si="16"/>
        <v>45</v>
      </c>
      <c r="AI107" s="5">
        <f t="shared" si="17"/>
        <v>0.618033988749895</v>
      </c>
      <c r="AJ107" s="3">
        <f t="shared" si="11"/>
        <v>45</v>
      </c>
      <c r="AK107" s="5">
        <f t="shared" si="18"/>
        <v>0.618033988749895</v>
      </c>
      <c r="AL107" s="5">
        <f t="shared" si="19"/>
        <v>0.618033988749895</v>
      </c>
      <c r="AM107" s="3">
        <f t="shared" si="20"/>
      </c>
      <c r="AN107" s="3">
        <f t="shared" si="21"/>
        <v>45</v>
      </c>
    </row>
    <row r="108" spans="26:40" ht="12.75">
      <c r="Z108" s="5">
        <v>0.46</v>
      </c>
      <c r="AA108" s="5">
        <f t="shared" si="12"/>
        <v>0</v>
      </c>
      <c r="AB108" s="5">
        <f t="shared" si="13"/>
        <v>10</v>
      </c>
      <c r="AC108" s="5">
        <f t="shared" si="14"/>
        <v>10</v>
      </c>
      <c r="AD108" s="5">
        <f t="shared" si="15"/>
        <v>0</v>
      </c>
      <c r="AG108" s="3">
        <v>46</v>
      </c>
      <c r="AH108" s="3">
        <f t="shared" si="16"/>
        <v>46</v>
      </c>
      <c r="AI108" s="5">
        <f t="shared" si="17"/>
        <v>0.49737977432970965</v>
      </c>
      <c r="AJ108" s="3">
        <f t="shared" si="11"/>
        <v>46</v>
      </c>
      <c r="AK108" s="5">
        <f t="shared" si="18"/>
        <v>0.49737977432970965</v>
      </c>
      <c r="AL108" s="5">
        <f t="shared" si="19"/>
        <v>0.49737977432970965</v>
      </c>
      <c r="AM108" s="3">
        <f t="shared" si="20"/>
      </c>
      <c r="AN108" s="3">
        <f t="shared" si="21"/>
        <v>46</v>
      </c>
    </row>
    <row r="109" spans="26:40" ht="12.75">
      <c r="Z109" s="5">
        <v>0.47</v>
      </c>
      <c r="AA109" s="5">
        <f t="shared" si="12"/>
        <v>0</v>
      </c>
      <c r="AB109" s="5">
        <f t="shared" si="13"/>
        <v>10</v>
      </c>
      <c r="AC109" s="5">
        <f t="shared" si="14"/>
        <v>10</v>
      </c>
      <c r="AD109" s="5">
        <f t="shared" si="15"/>
        <v>0</v>
      </c>
      <c r="AG109" s="3">
        <v>47</v>
      </c>
      <c r="AH109" s="3">
        <f t="shared" si="16"/>
        <v>47</v>
      </c>
      <c r="AI109" s="5">
        <f t="shared" si="17"/>
        <v>0.37476262917144915</v>
      </c>
      <c r="AJ109" s="3">
        <f t="shared" si="11"/>
        <v>47</v>
      </c>
      <c r="AK109" s="5">
        <f t="shared" si="18"/>
        <v>0.37476262917144915</v>
      </c>
      <c r="AL109" s="5">
        <f t="shared" si="19"/>
        <v>0.37476262917144915</v>
      </c>
      <c r="AM109" s="3">
        <f t="shared" si="20"/>
      </c>
      <c r="AN109" s="3">
        <f t="shared" si="21"/>
        <v>47</v>
      </c>
    </row>
    <row r="110" spans="26:40" ht="12.75">
      <c r="Z110" s="5">
        <v>0.48</v>
      </c>
      <c r="AA110" s="5">
        <f t="shared" si="12"/>
        <v>0</v>
      </c>
      <c r="AB110" s="5">
        <f t="shared" si="13"/>
        <v>10</v>
      </c>
      <c r="AC110" s="5">
        <f t="shared" si="14"/>
        <v>10</v>
      </c>
      <c r="AD110" s="5">
        <f t="shared" si="15"/>
        <v>0</v>
      </c>
      <c r="AG110" s="3">
        <v>48</v>
      </c>
      <c r="AH110" s="3">
        <f t="shared" si="16"/>
        <v>48</v>
      </c>
      <c r="AI110" s="5">
        <f t="shared" si="17"/>
        <v>0.25066646712860907</v>
      </c>
      <c r="AJ110" s="3">
        <f t="shared" si="11"/>
        <v>48</v>
      </c>
      <c r="AK110" s="5">
        <f t="shared" si="18"/>
        <v>0.25066646712860907</v>
      </c>
      <c r="AL110" s="5">
        <f t="shared" si="19"/>
        <v>0.25066646712860907</v>
      </c>
      <c r="AM110" s="3">
        <f t="shared" si="20"/>
      </c>
      <c r="AN110" s="3">
        <f t="shared" si="21"/>
        <v>48</v>
      </c>
    </row>
    <row r="111" spans="26:40" ht="12.75">
      <c r="Z111" s="5">
        <v>0.49</v>
      </c>
      <c r="AA111" s="5">
        <f t="shared" si="12"/>
        <v>0</v>
      </c>
      <c r="AB111" s="5">
        <f t="shared" si="13"/>
        <v>10</v>
      </c>
      <c r="AC111" s="5">
        <f t="shared" si="14"/>
        <v>10</v>
      </c>
      <c r="AD111" s="5">
        <f t="shared" si="15"/>
        <v>0</v>
      </c>
      <c r="AG111" s="3">
        <v>49</v>
      </c>
      <c r="AH111" s="3">
        <f t="shared" si="16"/>
        <v>49</v>
      </c>
      <c r="AI111" s="5">
        <f t="shared" si="17"/>
        <v>0.12558103905862716</v>
      </c>
      <c r="AJ111" s="3">
        <f t="shared" si="11"/>
        <v>49</v>
      </c>
      <c r="AK111" s="5">
        <f t="shared" si="18"/>
        <v>0.12558103905862716</v>
      </c>
      <c r="AL111" s="5">
        <f t="shared" si="19"/>
        <v>0.12558103905862716</v>
      </c>
      <c r="AM111" s="3">
        <f t="shared" si="20"/>
      </c>
      <c r="AN111" s="3">
        <f t="shared" si="21"/>
        <v>49</v>
      </c>
    </row>
    <row r="112" spans="26:40" ht="12.75">
      <c r="Z112" s="5">
        <v>0.5</v>
      </c>
      <c r="AA112" s="5">
        <f t="shared" si="12"/>
        <v>0</v>
      </c>
      <c r="AB112" s="5">
        <f t="shared" si="13"/>
        <v>10</v>
      </c>
      <c r="AC112" s="5">
        <f t="shared" si="14"/>
        <v>10</v>
      </c>
      <c r="AD112" s="5">
        <f t="shared" si="15"/>
        <v>0</v>
      </c>
      <c r="AG112" s="3">
        <v>50</v>
      </c>
      <c r="AH112" s="3">
        <f t="shared" si="16"/>
        <v>50</v>
      </c>
      <c r="AI112" s="5">
        <f t="shared" si="17"/>
        <v>2.45029690981724E-16</v>
      </c>
      <c r="AJ112" s="3">
        <f t="shared" si="11"/>
        <v>50</v>
      </c>
      <c r="AK112" s="5">
        <f t="shared" si="18"/>
        <v>2.45029690981724E-16</v>
      </c>
      <c r="AL112" s="5">
        <f t="shared" si="19"/>
        <v>2.45029690981724E-16</v>
      </c>
      <c r="AM112" s="3">
        <f t="shared" si="20"/>
      </c>
      <c r="AN112" s="3">
        <f t="shared" si="21"/>
        <v>50</v>
      </c>
    </row>
    <row r="113" spans="26:40" ht="12.75">
      <c r="Z113" s="5">
        <v>0.51</v>
      </c>
      <c r="AA113" s="5">
        <f t="shared" si="12"/>
        <v>0</v>
      </c>
      <c r="AB113" s="5">
        <f t="shared" si="13"/>
        <v>10</v>
      </c>
      <c r="AC113" s="5">
        <f t="shared" si="14"/>
        <v>10</v>
      </c>
      <c r="AD113" s="5">
        <f t="shared" si="15"/>
        <v>0</v>
      </c>
      <c r="AG113" s="3">
        <v>51</v>
      </c>
      <c r="AH113" s="3">
        <f t="shared" si="16"/>
        <v>51</v>
      </c>
      <c r="AI113" s="5">
        <f t="shared" si="17"/>
        <v>-0.1255810390586267</v>
      </c>
      <c r="AJ113" s="3">
        <f t="shared" si="11"/>
        <v>51</v>
      </c>
      <c r="AK113" s="5">
        <f t="shared" si="18"/>
        <v>-0.1255810390586267</v>
      </c>
      <c r="AL113" s="5">
        <f t="shared" si="19"/>
        <v>0.1255810390586267</v>
      </c>
      <c r="AM113" s="3">
        <f t="shared" si="20"/>
      </c>
      <c r="AN113" s="3">
        <f t="shared" si="21"/>
        <v>51</v>
      </c>
    </row>
    <row r="114" spans="26:40" ht="12.75">
      <c r="Z114" s="5">
        <v>0.52</v>
      </c>
      <c r="AA114" s="5">
        <f t="shared" si="12"/>
        <v>0</v>
      </c>
      <c r="AB114" s="5">
        <f t="shared" si="13"/>
        <v>10</v>
      </c>
      <c r="AC114" s="5">
        <f t="shared" si="14"/>
        <v>10</v>
      </c>
      <c r="AD114" s="5">
        <f t="shared" si="15"/>
        <v>0</v>
      </c>
      <c r="AG114" s="3">
        <v>52</v>
      </c>
      <c r="AH114" s="3">
        <f t="shared" si="16"/>
        <v>52</v>
      </c>
      <c r="AI114" s="5">
        <f t="shared" si="17"/>
        <v>-0.25066646712860857</v>
      </c>
      <c r="AJ114" s="3">
        <f t="shared" si="11"/>
        <v>52</v>
      </c>
      <c r="AK114" s="5">
        <f t="shared" si="18"/>
        <v>-0.25066646712860857</v>
      </c>
      <c r="AL114" s="5">
        <f t="shared" si="19"/>
        <v>0.25066646712860857</v>
      </c>
      <c r="AM114" s="3">
        <f t="shared" si="20"/>
      </c>
      <c r="AN114" s="3">
        <f t="shared" si="21"/>
        <v>52</v>
      </c>
    </row>
    <row r="115" spans="26:40" ht="12.75">
      <c r="Z115" s="5">
        <v>0.53</v>
      </c>
      <c r="AA115" s="5">
        <f t="shared" si="12"/>
        <v>0</v>
      </c>
      <c r="AB115" s="5">
        <f t="shared" si="13"/>
        <v>10</v>
      </c>
      <c r="AC115" s="5">
        <f t="shared" si="14"/>
        <v>10</v>
      </c>
      <c r="AD115" s="5">
        <f t="shared" si="15"/>
        <v>0</v>
      </c>
      <c r="AG115" s="3">
        <v>53</v>
      </c>
      <c r="AH115" s="3">
        <f t="shared" si="16"/>
        <v>53</v>
      </c>
      <c r="AI115" s="5">
        <f t="shared" si="17"/>
        <v>-0.37476262917144954</v>
      </c>
      <c r="AJ115" s="3">
        <f t="shared" si="11"/>
        <v>53</v>
      </c>
      <c r="AK115" s="5">
        <f t="shared" si="18"/>
        <v>-0.37476262917144954</v>
      </c>
      <c r="AL115" s="5">
        <f t="shared" si="19"/>
        <v>0.37476262917144954</v>
      </c>
      <c r="AM115" s="3">
        <f t="shared" si="20"/>
      </c>
      <c r="AN115" s="3">
        <f t="shared" si="21"/>
        <v>53</v>
      </c>
    </row>
    <row r="116" spans="26:40" ht="12.75">
      <c r="Z116" s="5">
        <v>0.54</v>
      </c>
      <c r="AA116" s="5">
        <f t="shared" si="12"/>
        <v>0</v>
      </c>
      <c r="AB116" s="5">
        <f t="shared" si="13"/>
        <v>10</v>
      </c>
      <c r="AC116" s="5">
        <f t="shared" si="14"/>
        <v>10</v>
      </c>
      <c r="AD116" s="5">
        <f t="shared" si="15"/>
        <v>0</v>
      </c>
      <c r="AG116" s="3">
        <v>54</v>
      </c>
      <c r="AH116" s="3">
        <f t="shared" si="16"/>
        <v>54</v>
      </c>
      <c r="AI116" s="5">
        <f t="shared" si="17"/>
        <v>-0.49737977432971003</v>
      </c>
      <c r="AJ116" s="3">
        <f t="shared" si="11"/>
        <v>54</v>
      </c>
      <c r="AK116" s="5">
        <f t="shared" si="18"/>
        <v>-0.49737977432971003</v>
      </c>
      <c r="AL116" s="5">
        <f t="shared" si="19"/>
        <v>0.49737977432971003</v>
      </c>
      <c r="AM116" s="3">
        <f t="shared" si="20"/>
      </c>
      <c r="AN116" s="3">
        <f t="shared" si="21"/>
        <v>54</v>
      </c>
    </row>
    <row r="117" spans="26:40" ht="12.75">
      <c r="Z117" s="5">
        <v>0.55</v>
      </c>
      <c r="AA117" s="5">
        <f t="shared" si="12"/>
        <v>0</v>
      </c>
      <c r="AB117" s="5">
        <f t="shared" si="13"/>
        <v>10</v>
      </c>
      <c r="AC117" s="5">
        <f t="shared" si="14"/>
        <v>10</v>
      </c>
      <c r="AD117" s="5">
        <f t="shared" si="15"/>
        <v>0</v>
      </c>
      <c r="AG117" s="3">
        <v>55</v>
      </c>
      <c r="AH117" s="3">
        <f t="shared" si="16"/>
        <v>55</v>
      </c>
      <c r="AI117" s="5">
        <f t="shared" si="17"/>
        <v>-0.6180339887498955</v>
      </c>
      <c r="AJ117" s="3">
        <f t="shared" si="11"/>
        <v>55</v>
      </c>
      <c r="AK117" s="5">
        <f t="shared" si="18"/>
        <v>-0.6180339887498955</v>
      </c>
      <c r="AL117" s="5">
        <f t="shared" si="19"/>
        <v>0.6180339887498955</v>
      </c>
      <c r="AM117" s="3">
        <f t="shared" si="20"/>
      </c>
      <c r="AN117" s="3">
        <f t="shared" si="21"/>
        <v>55</v>
      </c>
    </row>
    <row r="118" spans="26:40" ht="12.75">
      <c r="Z118" s="5">
        <v>0.56</v>
      </c>
      <c r="AA118" s="5">
        <f t="shared" si="12"/>
        <v>0</v>
      </c>
      <c r="AB118" s="5">
        <f t="shared" si="13"/>
        <v>10</v>
      </c>
      <c r="AC118" s="5">
        <f t="shared" si="14"/>
        <v>10</v>
      </c>
      <c r="AD118" s="5">
        <f t="shared" si="15"/>
        <v>0</v>
      </c>
      <c r="AG118" s="3">
        <v>56</v>
      </c>
      <c r="AH118" s="3">
        <f t="shared" si="16"/>
        <v>56</v>
      </c>
      <c r="AI118" s="5">
        <f t="shared" si="17"/>
        <v>-0.7362491053693566</v>
      </c>
      <c r="AJ118" s="3">
        <f t="shared" si="11"/>
        <v>56</v>
      </c>
      <c r="AK118" s="5">
        <f t="shared" si="18"/>
        <v>-0.7362491053693566</v>
      </c>
      <c r="AL118" s="5">
        <f t="shared" si="19"/>
        <v>0.7362491053693566</v>
      </c>
      <c r="AM118" s="3">
        <f t="shared" si="20"/>
      </c>
      <c r="AN118" s="3">
        <f t="shared" si="21"/>
        <v>56</v>
      </c>
    </row>
    <row r="119" spans="26:40" ht="12.75">
      <c r="Z119" s="5">
        <v>0.57</v>
      </c>
      <c r="AA119" s="5">
        <f t="shared" si="12"/>
        <v>0</v>
      </c>
      <c r="AB119" s="5">
        <f t="shared" si="13"/>
        <v>10</v>
      </c>
      <c r="AC119" s="5">
        <f t="shared" si="14"/>
        <v>10</v>
      </c>
      <c r="AD119" s="5">
        <f t="shared" si="15"/>
        <v>0</v>
      </c>
      <c r="AG119" s="3">
        <v>57</v>
      </c>
      <c r="AH119" s="3">
        <f t="shared" si="16"/>
        <v>57</v>
      </c>
      <c r="AI119" s="5">
        <f t="shared" si="17"/>
        <v>-0.8515585831301453</v>
      </c>
      <c r="AJ119" s="3">
        <f t="shared" si="11"/>
        <v>57</v>
      </c>
      <c r="AK119" s="5">
        <f t="shared" si="18"/>
        <v>-0.8515585831301453</v>
      </c>
      <c r="AL119" s="5">
        <f t="shared" si="19"/>
        <v>0.8515585831301453</v>
      </c>
      <c r="AM119" s="3">
        <f t="shared" si="20"/>
      </c>
      <c r="AN119" s="3">
        <f t="shared" si="21"/>
        <v>57</v>
      </c>
    </row>
    <row r="120" spans="26:40" ht="12.75">
      <c r="Z120" s="5">
        <v>0.58</v>
      </c>
      <c r="AA120" s="5">
        <f t="shared" si="12"/>
        <v>0</v>
      </c>
      <c r="AB120" s="5">
        <f t="shared" si="13"/>
        <v>10</v>
      </c>
      <c r="AC120" s="5">
        <f t="shared" si="14"/>
        <v>10</v>
      </c>
      <c r="AD120" s="5">
        <f t="shared" si="15"/>
        <v>0</v>
      </c>
      <c r="AG120" s="3">
        <v>58</v>
      </c>
      <c r="AH120" s="3">
        <f t="shared" si="16"/>
        <v>58</v>
      </c>
      <c r="AI120" s="5">
        <f t="shared" si="17"/>
        <v>-0.96350734820343</v>
      </c>
      <c r="AJ120" s="3">
        <f t="shared" si="11"/>
        <v>58</v>
      </c>
      <c r="AK120" s="5">
        <f t="shared" si="18"/>
        <v>-0.96350734820343</v>
      </c>
      <c r="AL120" s="5">
        <f t="shared" si="19"/>
        <v>0.96350734820343</v>
      </c>
      <c r="AM120" s="3">
        <f t="shared" si="20"/>
      </c>
      <c r="AN120" s="3">
        <f t="shared" si="21"/>
        <v>58</v>
      </c>
    </row>
    <row r="121" spans="26:40" ht="12.75">
      <c r="Z121" s="5">
        <v>0.59</v>
      </c>
      <c r="AA121" s="5">
        <f t="shared" si="12"/>
        <v>0</v>
      </c>
      <c r="AB121" s="5">
        <f t="shared" si="13"/>
        <v>10</v>
      </c>
      <c r="AC121" s="5">
        <f t="shared" si="14"/>
        <v>10</v>
      </c>
      <c r="AD121" s="5">
        <f t="shared" si="15"/>
        <v>0</v>
      </c>
      <c r="AG121" s="3">
        <v>59</v>
      </c>
      <c r="AH121" s="3">
        <f t="shared" si="16"/>
        <v>59</v>
      </c>
      <c r="AI121" s="5">
        <f t="shared" si="17"/>
        <v>-1.0716535899579929</v>
      </c>
      <c r="AJ121" s="3">
        <f t="shared" si="11"/>
        <v>59</v>
      </c>
      <c r="AK121" s="5">
        <f t="shared" si="18"/>
        <v>-1.0716535899579929</v>
      </c>
      <c r="AL121" s="5">
        <f t="shared" si="19"/>
        <v>1.0716535899579929</v>
      </c>
      <c r="AM121" s="3">
        <f t="shared" si="20"/>
      </c>
      <c r="AN121" s="3">
        <f t="shared" si="21"/>
        <v>59</v>
      </c>
    </row>
    <row r="122" spans="26:40" ht="12.75">
      <c r="Z122" s="5">
        <v>0.6</v>
      </c>
      <c r="AA122" s="5">
        <f t="shared" si="12"/>
        <v>0</v>
      </c>
      <c r="AB122" s="5">
        <f t="shared" si="13"/>
        <v>10</v>
      </c>
      <c r="AC122" s="5">
        <f t="shared" si="14"/>
        <v>10</v>
      </c>
      <c r="AD122" s="5">
        <f t="shared" si="15"/>
        <v>0</v>
      </c>
      <c r="AG122" s="3">
        <v>60</v>
      </c>
      <c r="AH122" s="3">
        <f t="shared" si="16"/>
        <v>60</v>
      </c>
      <c r="AI122" s="5">
        <f t="shared" si="17"/>
        <v>-1.175570504584946</v>
      </c>
      <c r="AJ122" s="3">
        <f t="shared" si="11"/>
        <v>60</v>
      </c>
      <c r="AK122" s="5">
        <f t="shared" si="18"/>
        <v>-1.175570504584946</v>
      </c>
      <c r="AL122" s="5">
        <f t="shared" si="19"/>
        <v>1.175570504584946</v>
      </c>
      <c r="AM122" s="3">
        <f t="shared" si="20"/>
      </c>
      <c r="AN122" s="3">
        <f t="shared" si="21"/>
        <v>60</v>
      </c>
    </row>
    <row r="123" spans="26:40" ht="12.75">
      <c r="Z123" s="5">
        <v>0.61</v>
      </c>
      <c r="AA123" s="5">
        <f t="shared" si="12"/>
        <v>0</v>
      </c>
      <c r="AB123" s="5">
        <f t="shared" si="13"/>
        <v>10</v>
      </c>
      <c r="AC123" s="5">
        <f t="shared" si="14"/>
        <v>10</v>
      </c>
      <c r="AD123" s="5">
        <f t="shared" si="15"/>
        <v>0</v>
      </c>
      <c r="AG123" s="3">
        <v>61</v>
      </c>
      <c r="AH123" s="3">
        <f t="shared" si="16"/>
        <v>61</v>
      </c>
      <c r="AI123" s="5">
        <f t="shared" si="17"/>
        <v>-1.2748479794973793</v>
      </c>
      <c r="AJ123" s="3">
        <f t="shared" si="11"/>
        <v>61</v>
      </c>
      <c r="AK123" s="5">
        <f t="shared" si="18"/>
        <v>-1.2748479794973793</v>
      </c>
      <c r="AL123" s="5">
        <f t="shared" si="19"/>
        <v>1.2748479794973793</v>
      </c>
      <c r="AM123" s="3">
        <f t="shared" si="20"/>
      </c>
      <c r="AN123" s="3">
        <f t="shared" si="21"/>
        <v>61</v>
      </c>
    </row>
    <row r="124" spans="26:40" ht="12.75">
      <c r="Z124" s="5">
        <v>0.62</v>
      </c>
      <c r="AA124" s="5">
        <f t="shared" si="12"/>
        <v>0</v>
      </c>
      <c r="AB124" s="5">
        <f t="shared" si="13"/>
        <v>10</v>
      </c>
      <c r="AC124" s="5">
        <f t="shared" si="14"/>
        <v>10</v>
      </c>
      <c r="AD124" s="5">
        <f t="shared" si="15"/>
        <v>0</v>
      </c>
      <c r="AG124" s="3">
        <v>62</v>
      </c>
      <c r="AH124" s="3">
        <f t="shared" si="16"/>
        <v>62</v>
      </c>
      <c r="AI124" s="5">
        <f t="shared" si="17"/>
        <v>-1.3690942118573775</v>
      </c>
      <c r="AJ124" s="3">
        <f t="shared" si="11"/>
        <v>62</v>
      </c>
      <c r="AK124" s="5">
        <f t="shared" si="18"/>
        <v>-1.3690942118573775</v>
      </c>
      <c r="AL124" s="5">
        <f t="shared" si="19"/>
        <v>1.3690942118573775</v>
      </c>
      <c r="AM124" s="3">
        <f t="shared" si="20"/>
      </c>
      <c r="AN124" s="3">
        <f t="shared" si="21"/>
        <v>62</v>
      </c>
    </row>
    <row r="125" spans="26:40" ht="12.75">
      <c r="Z125" s="5">
        <v>0.63</v>
      </c>
      <c r="AA125" s="5">
        <f t="shared" si="12"/>
        <v>0</v>
      </c>
      <c r="AB125" s="5">
        <f t="shared" si="13"/>
        <v>10</v>
      </c>
      <c r="AC125" s="5">
        <f t="shared" si="14"/>
        <v>10</v>
      </c>
      <c r="AD125" s="5">
        <f t="shared" si="15"/>
        <v>0</v>
      </c>
      <c r="AG125" s="3">
        <v>63</v>
      </c>
      <c r="AH125" s="3">
        <f t="shared" si="16"/>
        <v>63</v>
      </c>
      <c r="AI125" s="5">
        <f t="shared" si="17"/>
        <v>-1.4579372548428227</v>
      </c>
      <c r="AJ125" s="3">
        <f t="shared" si="11"/>
        <v>63</v>
      </c>
      <c r="AK125" s="5">
        <f t="shared" si="18"/>
        <v>-1.4579372548428227</v>
      </c>
      <c r="AL125" s="5">
        <f t="shared" si="19"/>
        <v>1.4579372548428227</v>
      </c>
      <c r="AM125" s="3">
        <f t="shared" si="20"/>
      </c>
      <c r="AN125" s="3">
        <f t="shared" si="21"/>
        <v>63</v>
      </c>
    </row>
    <row r="126" spans="26:40" ht="12.75">
      <c r="Z126" s="5">
        <v>0.64</v>
      </c>
      <c r="AA126" s="5">
        <f t="shared" si="12"/>
        <v>0</v>
      </c>
      <c r="AB126" s="5">
        <f t="shared" si="13"/>
        <v>10</v>
      </c>
      <c r="AC126" s="5">
        <f t="shared" si="14"/>
        <v>10</v>
      </c>
      <c r="AD126" s="5">
        <f t="shared" si="15"/>
        <v>0</v>
      </c>
      <c r="AG126" s="3">
        <v>64</v>
      </c>
      <c r="AH126" s="3">
        <f t="shared" si="16"/>
        <v>64</v>
      </c>
      <c r="AI126" s="5">
        <f t="shared" si="17"/>
        <v>-1.5410264855515787</v>
      </c>
      <c r="AJ126" s="3">
        <f aca="true" t="shared" si="22" ref="AJ126:AJ162">AH126</f>
        <v>64</v>
      </c>
      <c r="AK126" s="5">
        <f t="shared" si="18"/>
        <v>-1.5410264855515787</v>
      </c>
      <c r="AL126" s="5">
        <f t="shared" si="19"/>
        <v>1.5410264855515787</v>
      </c>
      <c r="AM126" s="3">
        <f t="shared" si="20"/>
      </c>
      <c r="AN126" s="3">
        <f t="shared" si="21"/>
        <v>64</v>
      </c>
    </row>
    <row r="127" spans="26:40" ht="12.75">
      <c r="Z127" s="5">
        <v>0.65</v>
      </c>
      <c r="AA127" s="5">
        <f aca="true" t="shared" si="23" ref="AA127:AA132">IF($AA$55=0,10,$AA$55*SIN(Z127/(2*$AA$54)*2*PI())*SIN(2*PI()*($AC$58/$AA$52+$AA$60)))</f>
        <v>0</v>
      </c>
      <c r="AB127" s="5">
        <f aca="true" t="shared" si="24" ref="AB127:AB132">IF($AA$56=0,10,$AA$56*SIN(2*Z127/(2*$AA$54)*2*PI())*SIN(2*PI()*($AC$58/$AA$52+$AB$60)))</f>
        <v>10</v>
      </c>
      <c r="AC127" s="5">
        <f aca="true" t="shared" si="25" ref="AC127:AC132">IF($AA$57=0,10,$AA$57*SIN(3*Z127/(2*$AA$54)*2*PI())*SIN(2*PI()*($AC$58/$AA$52+$AC$60)))</f>
        <v>10</v>
      </c>
      <c r="AD127" s="5">
        <f aca="true" t="shared" si="26" ref="AD127:AD132">MIN($AA$55,AA127)+MIN($AA$56,AB127)+MIN($AA$57,AC127)</f>
        <v>0</v>
      </c>
      <c r="AG127" s="3">
        <v>65</v>
      </c>
      <c r="AH127" s="3">
        <f aca="true" t="shared" si="27" ref="AH127:AH162">AG127*$AH$58</f>
        <v>65</v>
      </c>
      <c r="AI127" s="5">
        <f aca="true" t="shared" si="28" ref="AI127:AI162">$AH$51*SIN(2*PI()*($AH$49*AH127-$AH$50))+$AH$54*SIN(2*PI()*($AH$52*AH127-$AH$53))+$AH$57*SIN(2*PI()*($AH$55*AH127-$AH$56))</f>
        <v>-1.6180339887498947</v>
      </c>
      <c r="AJ127" s="3">
        <f t="shared" si="22"/>
        <v>65</v>
      </c>
      <c r="AK127" s="5">
        <f aca="true" t="shared" si="29" ref="AK127:AK162">$AH$51*SIN(2*PI()*($AH$49*($AJ127+$AH$59)-$AH$50))+$AH$54*SIN(2*PI()*($AH$52*($AJ127+$AH$59)-$AH$53))+$AH$57*SIN(2*PI()*($AH$55*($AJ127+$AH$59)-$AH$56))</f>
        <v>-1.6180339887498947</v>
      </c>
      <c r="AL127" s="5">
        <f aca="true" t="shared" si="30" ref="AL127:AL162">ABS(AI127)</f>
        <v>1.6180339887498947</v>
      </c>
      <c r="AM127" s="3">
        <f aca="true" t="shared" si="31" ref="AM127:AM162">IF(ABS(AI127)=$AL$60,1,"")</f>
      </c>
      <c r="AN127" s="3">
        <f aca="true" t="shared" si="32" ref="AN127:AN162">AJ127</f>
        <v>65</v>
      </c>
    </row>
    <row r="128" spans="26:40" ht="12.75">
      <c r="Z128" s="5">
        <v>0.66</v>
      </c>
      <c r="AA128" s="5">
        <f t="shared" si="23"/>
        <v>0</v>
      </c>
      <c r="AB128" s="5">
        <f t="shared" si="24"/>
        <v>10</v>
      </c>
      <c r="AC128" s="5">
        <f t="shared" si="25"/>
        <v>10</v>
      </c>
      <c r="AD128" s="5">
        <f t="shared" si="26"/>
        <v>0</v>
      </c>
      <c r="AG128" s="3">
        <v>66</v>
      </c>
      <c r="AH128" s="3">
        <f t="shared" si="27"/>
        <v>66</v>
      </c>
      <c r="AI128" s="5">
        <f t="shared" si="28"/>
        <v>-1.6886558510040306</v>
      </c>
      <c r="AJ128" s="3">
        <f t="shared" si="22"/>
        <v>66</v>
      </c>
      <c r="AK128" s="5">
        <f t="shared" si="29"/>
        <v>-1.6886558510040306</v>
      </c>
      <c r="AL128" s="5">
        <f t="shared" si="30"/>
        <v>1.6886558510040306</v>
      </c>
      <c r="AM128" s="3">
        <f t="shared" si="31"/>
      </c>
      <c r="AN128" s="3">
        <f t="shared" si="32"/>
        <v>66</v>
      </c>
    </row>
    <row r="129" spans="26:40" ht="12.75">
      <c r="Z129" s="5">
        <v>0.67</v>
      </c>
      <c r="AA129" s="5">
        <f t="shared" si="23"/>
        <v>0</v>
      </c>
      <c r="AB129" s="5">
        <f t="shared" si="24"/>
        <v>10</v>
      </c>
      <c r="AC129" s="5">
        <f t="shared" si="25"/>
        <v>10</v>
      </c>
      <c r="AD129" s="5">
        <f t="shared" si="26"/>
        <v>0</v>
      </c>
      <c r="AG129" s="3">
        <v>67</v>
      </c>
      <c r="AH129" s="3">
        <f t="shared" si="27"/>
        <v>67</v>
      </c>
      <c r="AI129" s="5">
        <f t="shared" si="28"/>
        <v>-1.7526133600877272</v>
      </c>
      <c r="AJ129" s="3">
        <f t="shared" si="22"/>
        <v>67</v>
      </c>
      <c r="AK129" s="5">
        <f t="shared" si="29"/>
        <v>-1.7526133600877272</v>
      </c>
      <c r="AL129" s="5">
        <f t="shared" si="30"/>
        <v>1.7526133600877272</v>
      </c>
      <c r="AM129" s="3">
        <f t="shared" si="31"/>
      </c>
      <c r="AN129" s="3">
        <f t="shared" si="32"/>
        <v>67</v>
      </c>
    </row>
    <row r="130" spans="26:40" ht="12.75">
      <c r="Z130" s="5">
        <v>0.68</v>
      </c>
      <c r="AA130" s="5">
        <f t="shared" si="23"/>
        <v>0</v>
      </c>
      <c r="AB130" s="5">
        <f t="shared" si="24"/>
        <v>10</v>
      </c>
      <c r="AC130" s="5">
        <f t="shared" si="25"/>
        <v>10</v>
      </c>
      <c r="AD130" s="5">
        <f t="shared" si="26"/>
        <v>0</v>
      </c>
      <c r="AG130" s="3">
        <v>68</v>
      </c>
      <c r="AH130" s="3">
        <f t="shared" si="27"/>
        <v>68</v>
      </c>
      <c r="AI130" s="5">
        <f t="shared" si="28"/>
        <v>-1.8096541049320396</v>
      </c>
      <c r="AJ130" s="3">
        <f t="shared" si="22"/>
        <v>68</v>
      </c>
      <c r="AK130" s="5">
        <f t="shared" si="29"/>
        <v>-1.8096541049320396</v>
      </c>
      <c r="AL130" s="5">
        <f t="shared" si="30"/>
        <v>1.8096541049320396</v>
      </c>
      <c r="AM130" s="3">
        <f t="shared" si="31"/>
      </c>
      <c r="AN130" s="3">
        <f t="shared" si="32"/>
        <v>68</v>
      </c>
    </row>
    <row r="131" spans="26:40" ht="12.75">
      <c r="Z131" s="5">
        <v>0.69</v>
      </c>
      <c r="AA131" s="5">
        <f t="shared" si="23"/>
        <v>0</v>
      </c>
      <c r="AB131" s="5">
        <f t="shared" si="24"/>
        <v>10</v>
      </c>
      <c r="AC131" s="5">
        <f t="shared" si="25"/>
        <v>10</v>
      </c>
      <c r="AD131" s="5">
        <f t="shared" si="26"/>
        <v>0</v>
      </c>
      <c r="AG131" s="3">
        <v>69</v>
      </c>
      <c r="AH131" s="3">
        <f t="shared" si="27"/>
        <v>69</v>
      </c>
      <c r="AI131" s="5">
        <f t="shared" si="28"/>
        <v>-1.859552971776503</v>
      </c>
      <c r="AJ131" s="3">
        <f t="shared" si="22"/>
        <v>69</v>
      </c>
      <c r="AK131" s="5">
        <f t="shared" si="29"/>
        <v>-1.859552971776503</v>
      </c>
      <c r="AL131" s="5">
        <f t="shared" si="30"/>
        <v>1.859552971776503</v>
      </c>
      <c r="AM131" s="3">
        <f t="shared" si="31"/>
      </c>
      <c r="AN131" s="3">
        <f t="shared" si="32"/>
        <v>69</v>
      </c>
    </row>
    <row r="132" spans="26:40" ht="12.75">
      <c r="Z132" s="5">
        <v>0.7</v>
      </c>
      <c r="AA132" s="5">
        <f t="shared" si="23"/>
        <v>0</v>
      </c>
      <c r="AB132" s="5">
        <f t="shared" si="24"/>
        <v>10</v>
      </c>
      <c r="AC132" s="5">
        <f t="shared" si="25"/>
        <v>10</v>
      </c>
      <c r="AD132" s="5">
        <f t="shared" si="26"/>
        <v>0</v>
      </c>
      <c r="AG132" s="3">
        <v>70</v>
      </c>
      <c r="AH132" s="3">
        <f t="shared" si="27"/>
        <v>70</v>
      </c>
      <c r="AI132" s="5">
        <f t="shared" si="28"/>
        <v>-1.902113032590307</v>
      </c>
      <c r="AJ132" s="3">
        <f t="shared" si="22"/>
        <v>70</v>
      </c>
      <c r="AK132" s="5">
        <f t="shared" si="29"/>
        <v>-1.902113032590307</v>
      </c>
      <c r="AL132" s="5">
        <f t="shared" si="30"/>
        <v>1.902113032590307</v>
      </c>
      <c r="AM132" s="3">
        <f t="shared" si="31"/>
      </c>
      <c r="AN132" s="3">
        <f t="shared" si="32"/>
        <v>70</v>
      </c>
    </row>
    <row r="133" spans="27:40" ht="12.75">
      <c r="AA133" s="5"/>
      <c r="AB133" s="5"/>
      <c r="AC133" s="5"/>
      <c r="AG133" s="3">
        <v>71</v>
      </c>
      <c r="AH133" s="3">
        <f t="shared" si="27"/>
        <v>71</v>
      </c>
      <c r="AI133" s="5">
        <f t="shared" si="28"/>
        <v>-1.937166322257262</v>
      </c>
      <c r="AJ133" s="3">
        <f t="shared" si="22"/>
        <v>71</v>
      </c>
      <c r="AK133" s="5">
        <f t="shared" si="29"/>
        <v>-1.937166322257262</v>
      </c>
      <c r="AL133" s="5">
        <f t="shared" si="30"/>
        <v>1.937166322257262</v>
      </c>
      <c r="AM133" s="3">
        <f t="shared" si="31"/>
      </c>
      <c r="AN133" s="3">
        <f t="shared" si="32"/>
        <v>71</v>
      </c>
    </row>
    <row r="134" spans="33:40" ht="12.75">
      <c r="AG134" s="3">
        <v>72</v>
      </c>
      <c r="AH134" s="3">
        <f t="shared" si="27"/>
        <v>72</v>
      </c>
      <c r="AI134" s="5">
        <f t="shared" si="28"/>
        <v>-1.9645745014573774</v>
      </c>
      <c r="AJ134" s="3">
        <f t="shared" si="22"/>
        <v>72</v>
      </c>
      <c r="AK134" s="5">
        <f t="shared" si="29"/>
        <v>-1.9645745014573774</v>
      </c>
      <c r="AL134" s="5">
        <f t="shared" si="30"/>
        <v>1.9645745014573774</v>
      </c>
      <c r="AM134" s="3">
        <f t="shared" si="31"/>
      </c>
      <c r="AN134" s="3">
        <f t="shared" si="32"/>
        <v>72</v>
      </c>
    </row>
    <row r="135" spans="33:40" ht="12.75">
      <c r="AG135" s="3">
        <v>73</v>
      </c>
      <c r="AH135" s="3">
        <f t="shared" si="27"/>
        <v>73</v>
      </c>
      <c r="AI135" s="5">
        <f t="shared" si="28"/>
        <v>-1.9842294026289555</v>
      </c>
      <c r="AJ135" s="3">
        <f t="shared" si="22"/>
        <v>73</v>
      </c>
      <c r="AK135" s="5">
        <f t="shared" si="29"/>
        <v>-1.9842294026289555</v>
      </c>
      <c r="AL135" s="5">
        <f t="shared" si="30"/>
        <v>1.9842294026289555</v>
      </c>
      <c r="AM135" s="3">
        <f t="shared" si="31"/>
      </c>
      <c r="AN135" s="3">
        <f t="shared" si="32"/>
        <v>73</v>
      </c>
    </row>
    <row r="136" spans="33:40" ht="12.75">
      <c r="AG136" s="3">
        <v>74</v>
      </c>
      <c r="AH136" s="3">
        <f t="shared" si="27"/>
        <v>74</v>
      </c>
      <c r="AI136" s="5">
        <f t="shared" si="28"/>
        <v>-1.9960534568565431</v>
      </c>
      <c r="AJ136" s="3">
        <f t="shared" si="22"/>
        <v>74</v>
      </c>
      <c r="AK136" s="5">
        <f t="shared" si="29"/>
        <v>-1.9960534568565431</v>
      </c>
      <c r="AL136" s="5">
        <f t="shared" si="30"/>
        <v>1.9960534568565431</v>
      </c>
      <c r="AM136" s="3">
        <f t="shared" si="31"/>
      </c>
      <c r="AN136" s="3">
        <f t="shared" si="32"/>
        <v>74</v>
      </c>
    </row>
    <row r="137" spans="33:40" ht="12.75">
      <c r="AG137" s="3">
        <v>75</v>
      </c>
      <c r="AH137" s="3">
        <f t="shared" si="27"/>
        <v>75</v>
      </c>
      <c r="AI137" s="5">
        <f t="shared" si="28"/>
        <v>-2</v>
      </c>
      <c r="AJ137" s="3">
        <f t="shared" si="22"/>
        <v>75</v>
      </c>
      <c r="AK137" s="5">
        <f t="shared" si="29"/>
        <v>-2</v>
      </c>
      <c r="AL137" s="5">
        <f t="shared" si="30"/>
        <v>2</v>
      </c>
      <c r="AM137" s="3">
        <f t="shared" si="31"/>
      </c>
      <c r="AN137" s="3">
        <f t="shared" si="32"/>
        <v>75</v>
      </c>
    </row>
    <row r="138" spans="33:40" ht="12.75">
      <c r="AG138" s="3">
        <v>76</v>
      </c>
      <c r="AH138" s="3">
        <f t="shared" si="27"/>
        <v>76</v>
      </c>
      <c r="AI138" s="5">
        <f t="shared" si="28"/>
        <v>-1.9960534568565431</v>
      </c>
      <c r="AJ138" s="3">
        <f t="shared" si="22"/>
        <v>76</v>
      </c>
      <c r="AK138" s="5">
        <f t="shared" si="29"/>
        <v>-1.9960534568565431</v>
      </c>
      <c r="AL138" s="5">
        <f t="shared" si="30"/>
        <v>1.9960534568565431</v>
      </c>
      <c r="AM138" s="3">
        <f t="shared" si="31"/>
      </c>
      <c r="AN138" s="3">
        <f t="shared" si="32"/>
        <v>76</v>
      </c>
    </row>
    <row r="139" spans="33:40" ht="12.75">
      <c r="AG139" s="3">
        <v>77</v>
      </c>
      <c r="AH139" s="3">
        <f t="shared" si="27"/>
        <v>77</v>
      </c>
      <c r="AI139" s="5">
        <f t="shared" si="28"/>
        <v>-1.9842294026289558</v>
      </c>
      <c r="AJ139" s="3">
        <f t="shared" si="22"/>
        <v>77</v>
      </c>
      <c r="AK139" s="5">
        <f t="shared" si="29"/>
        <v>-1.9842294026289558</v>
      </c>
      <c r="AL139" s="5">
        <f t="shared" si="30"/>
        <v>1.9842294026289558</v>
      </c>
      <c r="AM139" s="3">
        <f t="shared" si="31"/>
      </c>
      <c r="AN139" s="3">
        <f t="shared" si="32"/>
        <v>77</v>
      </c>
    </row>
    <row r="140" spans="33:40" ht="12.75">
      <c r="AG140" s="3">
        <v>78</v>
      </c>
      <c r="AH140" s="3">
        <f t="shared" si="27"/>
        <v>78</v>
      </c>
      <c r="AI140" s="5">
        <f t="shared" si="28"/>
        <v>-1.9645745014573774</v>
      </c>
      <c r="AJ140" s="3">
        <f t="shared" si="22"/>
        <v>78</v>
      </c>
      <c r="AK140" s="5">
        <f t="shared" si="29"/>
        <v>-1.9645745014573774</v>
      </c>
      <c r="AL140" s="5">
        <f t="shared" si="30"/>
        <v>1.9645745014573774</v>
      </c>
      <c r="AM140" s="3">
        <f t="shared" si="31"/>
      </c>
      <c r="AN140" s="3">
        <f t="shared" si="32"/>
        <v>78</v>
      </c>
    </row>
    <row r="141" spans="33:40" ht="12.75">
      <c r="AG141" s="3">
        <v>79</v>
      </c>
      <c r="AH141" s="3">
        <f t="shared" si="27"/>
        <v>79</v>
      </c>
      <c r="AI141" s="5">
        <f t="shared" si="28"/>
        <v>-1.9371663222572622</v>
      </c>
      <c r="AJ141" s="3">
        <f t="shared" si="22"/>
        <v>79</v>
      </c>
      <c r="AK141" s="5">
        <f t="shared" si="29"/>
        <v>-1.9371663222572622</v>
      </c>
      <c r="AL141" s="5">
        <f t="shared" si="30"/>
        <v>1.9371663222572622</v>
      </c>
      <c r="AM141" s="3">
        <f t="shared" si="31"/>
      </c>
      <c r="AN141" s="3">
        <f t="shared" si="32"/>
        <v>79</v>
      </c>
    </row>
    <row r="142" spans="33:40" ht="12.75">
      <c r="AG142" s="3">
        <v>80</v>
      </c>
      <c r="AH142" s="3">
        <f t="shared" si="27"/>
        <v>80</v>
      </c>
      <c r="AI142" s="5">
        <f t="shared" si="28"/>
        <v>-1.9021130325903073</v>
      </c>
      <c r="AJ142" s="3">
        <f t="shared" si="22"/>
        <v>80</v>
      </c>
      <c r="AK142" s="5">
        <f t="shared" si="29"/>
        <v>-1.9021130325903073</v>
      </c>
      <c r="AL142" s="5">
        <f t="shared" si="30"/>
        <v>1.9021130325903073</v>
      </c>
      <c r="AM142" s="3">
        <f t="shared" si="31"/>
      </c>
      <c r="AN142" s="3">
        <f t="shared" si="32"/>
        <v>80</v>
      </c>
    </row>
    <row r="143" spans="33:40" ht="12.75">
      <c r="AG143" s="3">
        <v>81</v>
      </c>
      <c r="AH143" s="3">
        <f t="shared" si="27"/>
        <v>81</v>
      </c>
      <c r="AI143" s="5">
        <f t="shared" si="28"/>
        <v>-1.8595529717765025</v>
      </c>
      <c r="AJ143" s="3">
        <f t="shared" si="22"/>
        <v>81</v>
      </c>
      <c r="AK143" s="5">
        <f t="shared" si="29"/>
        <v>-1.8595529717765025</v>
      </c>
      <c r="AL143" s="5">
        <f t="shared" si="30"/>
        <v>1.8595529717765025</v>
      </c>
      <c r="AM143" s="3">
        <f t="shared" si="31"/>
      </c>
      <c r="AN143" s="3">
        <f t="shared" si="32"/>
        <v>81</v>
      </c>
    </row>
    <row r="144" spans="33:40" ht="12.75">
      <c r="AG144" s="3">
        <v>82</v>
      </c>
      <c r="AH144" s="3">
        <f t="shared" si="27"/>
        <v>82</v>
      </c>
      <c r="AI144" s="5">
        <f t="shared" si="28"/>
        <v>-1.8096541049320392</v>
      </c>
      <c r="AJ144" s="3">
        <f t="shared" si="22"/>
        <v>82</v>
      </c>
      <c r="AK144" s="5">
        <f t="shared" si="29"/>
        <v>-1.8096541049320392</v>
      </c>
      <c r="AL144" s="5">
        <f t="shared" si="30"/>
        <v>1.8096541049320392</v>
      </c>
      <c r="AM144" s="3">
        <f t="shared" si="31"/>
      </c>
      <c r="AN144" s="3">
        <f t="shared" si="32"/>
        <v>82</v>
      </c>
    </row>
    <row r="145" spans="33:40" ht="12.75">
      <c r="AG145" s="3">
        <v>83</v>
      </c>
      <c r="AH145" s="3">
        <f t="shared" si="27"/>
        <v>83</v>
      </c>
      <c r="AI145" s="5">
        <f t="shared" si="28"/>
        <v>-1.7526133600877267</v>
      </c>
      <c r="AJ145" s="3">
        <f t="shared" si="22"/>
        <v>83</v>
      </c>
      <c r="AK145" s="5">
        <f t="shared" si="29"/>
        <v>-1.7526133600877267</v>
      </c>
      <c r="AL145" s="5">
        <f t="shared" si="30"/>
        <v>1.7526133600877267</v>
      </c>
      <c r="AM145" s="3">
        <f t="shared" si="31"/>
      </c>
      <c r="AN145" s="3">
        <f t="shared" si="32"/>
        <v>83</v>
      </c>
    </row>
    <row r="146" spans="33:40" ht="12.75">
      <c r="AG146" s="3">
        <v>84</v>
      </c>
      <c r="AH146" s="3">
        <f t="shared" si="27"/>
        <v>84</v>
      </c>
      <c r="AI146" s="5">
        <f t="shared" si="28"/>
        <v>-1.688655851004031</v>
      </c>
      <c r="AJ146" s="3">
        <f t="shared" si="22"/>
        <v>84</v>
      </c>
      <c r="AK146" s="5">
        <f t="shared" si="29"/>
        <v>-1.688655851004031</v>
      </c>
      <c r="AL146" s="5">
        <f t="shared" si="30"/>
        <v>1.688655851004031</v>
      </c>
      <c r="AM146" s="3">
        <f t="shared" si="31"/>
      </c>
      <c r="AN146" s="3">
        <f t="shared" si="32"/>
        <v>84</v>
      </c>
    </row>
    <row r="147" spans="33:40" ht="12.75">
      <c r="AG147" s="3">
        <v>85</v>
      </c>
      <c r="AH147" s="3">
        <f t="shared" si="27"/>
        <v>85</v>
      </c>
      <c r="AI147" s="5">
        <f t="shared" si="28"/>
        <v>-1.6180339887498951</v>
      </c>
      <c r="AJ147" s="3">
        <f t="shared" si="22"/>
        <v>85</v>
      </c>
      <c r="AK147" s="5">
        <f t="shared" si="29"/>
        <v>-1.6180339887498951</v>
      </c>
      <c r="AL147" s="5">
        <f t="shared" si="30"/>
        <v>1.6180339887498951</v>
      </c>
      <c r="AM147" s="3">
        <f t="shared" si="31"/>
      </c>
      <c r="AN147" s="3">
        <f t="shared" si="32"/>
        <v>85</v>
      </c>
    </row>
    <row r="148" spans="33:40" ht="12.75">
      <c r="AG148" s="3">
        <v>86</v>
      </c>
      <c r="AH148" s="3">
        <f t="shared" si="27"/>
        <v>86</v>
      </c>
      <c r="AI148" s="5">
        <f t="shared" si="28"/>
        <v>-1.5410264855515792</v>
      </c>
      <c r="AJ148" s="3">
        <f t="shared" si="22"/>
        <v>86</v>
      </c>
      <c r="AK148" s="5">
        <f t="shared" si="29"/>
        <v>-1.5410264855515792</v>
      </c>
      <c r="AL148" s="5">
        <f t="shared" si="30"/>
        <v>1.5410264855515792</v>
      </c>
      <c r="AM148" s="3">
        <f t="shared" si="31"/>
      </c>
      <c r="AN148" s="3">
        <f t="shared" si="32"/>
        <v>86</v>
      </c>
    </row>
    <row r="149" spans="33:40" ht="12.75">
      <c r="AG149" s="3">
        <v>87</v>
      </c>
      <c r="AH149" s="3">
        <f t="shared" si="27"/>
        <v>87</v>
      </c>
      <c r="AI149" s="5">
        <f t="shared" si="28"/>
        <v>-1.457937254842823</v>
      </c>
      <c r="AJ149" s="3">
        <f t="shared" si="22"/>
        <v>87</v>
      </c>
      <c r="AK149" s="5">
        <f t="shared" si="29"/>
        <v>-1.457937254842823</v>
      </c>
      <c r="AL149" s="5">
        <f t="shared" si="30"/>
        <v>1.457937254842823</v>
      </c>
      <c r="AM149" s="3">
        <f t="shared" si="31"/>
      </c>
      <c r="AN149" s="3">
        <f t="shared" si="32"/>
        <v>87</v>
      </c>
    </row>
    <row r="150" spans="33:40" ht="12.75">
      <c r="AG150" s="3">
        <v>88</v>
      </c>
      <c r="AH150" s="3">
        <f t="shared" si="27"/>
        <v>88</v>
      </c>
      <c r="AI150" s="5">
        <f t="shared" si="28"/>
        <v>-1.369094211857378</v>
      </c>
      <c r="AJ150" s="3">
        <f t="shared" si="22"/>
        <v>88</v>
      </c>
      <c r="AK150" s="5">
        <f t="shared" si="29"/>
        <v>-1.369094211857378</v>
      </c>
      <c r="AL150" s="5">
        <f t="shared" si="30"/>
        <v>1.369094211857378</v>
      </c>
      <c r="AM150" s="3">
        <f t="shared" si="31"/>
      </c>
      <c r="AN150" s="3">
        <f t="shared" si="32"/>
        <v>88</v>
      </c>
    </row>
    <row r="151" spans="33:40" ht="12.75">
      <c r="AG151" s="3">
        <v>89</v>
      </c>
      <c r="AH151" s="3">
        <f t="shared" si="27"/>
        <v>89</v>
      </c>
      <c r="AI151" s="5">
        <f t="shared" si="28"/>
        <v>-1.2748479794973793</v>
      </c>
      <c r="AJ151" s="3">
        <f t="shared" si="22"/>
        <v>89</v>
      </c>
      <c r="AK151" s="5">
        <f t="shared" si="29"/>
        <v>-1.2748479794973793</v>
      </c>
      <c r="AL151" s="5">
        <f t="shared" si="30"/>
        <v>1.2748479794973793</v>
      </c>
      <c r="AM151" s="3">
        <f t="shared" si="31"/>
      </c>
      <c r="AN151" s="3">
        <f t="shared" si="32"/>
        <v>89</v>
      </c>
    </row>
    <row r="152" spans="33:40" ht="12.75">
      <c r="AG152" s="3">
        <v>90</v>
      </c>
      <c r="AH152" s="3">
        <f t="shared" si="27"/>
        <v>90</v>
      </c>
      <c r="AI152" s="5">
        <f t="shared" si="28"/>
        <v>-1.1755705045849467</v>
      </c>
      <c r="AJ152" s="3">
        <f t="shared" si="22"/>
        <v>90</v>
      </c>
      <c r="AK152" s="5">
        <f t="shared" si="29"/>
        <v>-1.1755705045849467</v>
      </c>
      <c r="AL152" s="5">
        <f t="shared" si="30"/>
        <v>1.1755705045849467</v>
      </c>
      <c r="AM152" s="3">
        <f t="shared" si="31"/>
      </c>
      <c r="AN152" s="3">
        <f t="shared" si="32"/>
        <v>90</v>
      </c>
    </row>
    <row r="153" spans="33:40" ht="12.75">
      <c r="AG153" s="3">
        <v>91</v>
      </c>
      <c r="AH153" s="3">
        <f t="shared" si="27"/>
        <v>91</v>
      </c>
      <c r="AI153" s="5">
        <f t="shared" si="28"/>
        <v>-1.0716535899579926</v>
      </c>
      <c r="AJ153" s="3">
        <f t="shared" si="22"/>
        <v>91</v>
      </c>
      <c r="AK153" s="5">
        <f t="shared" si="29"/>
        <v>-1.0716535899579926</v>
      </c>
      <c r="AL153" s="5">
        <f t="shared" si="30"/>
        <v>1.0716535899579926</v>
      </c>
      <c r="AM153" s="3">
        <f t="shared" si="31"/>
      </c>
      <c r="AN153" s="3">
        <f t="shared" si="32"/>
        <v>91</v>
      </c>
    </row>
    <row r="154" spans="33:40" ht="12.75">
      <c r="AG154" s="3">
        <v>92</v>
      </c>
      <c r="AH154" s="3">
        <f t="shared" si="27"/>
        <v>92</v>
      </c>
      <c r="AI154" s="5">
        <f t="shared" si="28"/>
        <v>-0.9635073482034306</v>
      </c>
      <c r="AJ154" s="3">
        <f t="shared" si="22"/>
        <v>92</v>
      </c>
      <c r="AK154" s="5">
        <f t="shared" si="29"/>
        <v>-0.9635073482034306</v>
      </c>
      <c r="AL154" s="5">
        <f t="shared" si="30"/>
        <v>0.9635073482034306</v>
      </c>
      <c r="AM154" s="3">
        <f t="shared" si="31"/>
      </c>
      <c r="AN154" s="3">
        <f t="shared" si="32"/>
        <v>92</v>
      </c>
    </row>
    <row r="155" spans="33:40" ht="12.75">
      <c r="AG155" s="3">
        <v>93</v>
      </c>
      <c r="AH155" s="3">
        <f t="shared" si="27"/>
        <v>93</v>
      </c>
      <c r="AI155" s="5">
        <f t="shared" si="28"/>
        <v>-0.8515585831301444</v>
      </c>
      <c r="AJ155" s="3">
        <f t="shared" si="22"/>
        <v>93</v>
      </c>
      <c r="AK155" s="5">
        <f t="shared" si="29"/>
        <v>-0.8515585831301444</v>
      </c>
      <c r="AL155" s="5">
        <f t="shared" si="30"/>
        <v>0.8515585831301444</v>
      </c>
      <c r="AM155" s="3">
        <f t="shared" si="31"/>
      </c>
      <c r="AN155" s="3">
        <f t="shared" si="32"/>
        <v>93</v>
      </c>
    </row>
    <row r="156" spans="33:40" ht="12.75">
      <c r="AG156" s="3">
        <v>94</v>
      </c>
      <c r="AH156" s="3">
        <f t="shared" si="27"/>
        <v>94</v>
      </c>
      <c r="AI156" s="5">
        <f t="shared" si="28"/>
        <v>-0.7362491053693557</v>
      </c>
      <c r="AJ156" s="3">
        <f t="shared" si="22"/>
        <v>94</v>
      </c>
      <c r="AK156" s="5">
        <f t="shared" si="29"/>
        <v>-0.7362491053693557</v>
      </c>
      <c r="AL156" s="5">
        <f t="shared" si="30"/>
        <v>0.7362491053693557</v>
      </c>
      <c r="AM156" s="3">
        <f t="shared" si="31"/>
      </c>
      <c r="AN156" s="3">
        <f t="shared" si="32"/>
        <v>94</v>
      </c>
    </row>
    <row r="157" spans="33:40" ht="12.75">
      <c r="AG157" s="3">
        <v>95</v>
      </c>
      <c r="AH157" s="3">
        <f t="shared" si="27"/>
        <v>95</v>
      </c>
      <c r="AI157" s="5">
        <f t="shared" si="28"/>
        <v>-0.6180339887498952</v>
      </c>
      <c r="AJ157" s="3">
        <f t="shared" si="22"/>
        <v>95</v>
      </c>
      <c r="AK157" s="5">
        <f t="shared" si="29"/>
        <v>-0.6180339887498952</v>
      </c>
      <c r="AL157" s="5">
        <f t="shared" si="30"/>
        <v>0.6180339887498952</v>
      </c>
      <c r="AM157" s="3">
        <f t="shared" si="31"/>
      </c>
      <c r="AN157" s="3">
        <f t="shared" si="32"/>
        <v>95</v>
      </c>
    </row>
    <row r="158" spans="33:40" ht="12.75">
      <c r="AG158" s="3">
        <v>96</v>
      </c>
      <c r="AH158" s="3">
        <f t="shared" si="27"/>
        <v>96</v>
      </c>
      <c r="AI158" s="5">
        <f t="shared" si="28"/>
        <v>-0.4973797743297107</v>
      </c>
      <c r="AJ158" s="3">
        <f t="shared" si="22"/>
        <v>96</v>
      </c>
      <c r="AK158" s="5">
        <f t="shared" si="29"/>
        <v>-0.4973797743297107</v>
      </c>
      <c r="AL158" s="5">
        <f t="shared" si="30"/>
        <v>0.4973797743297107</v>
      </c>
      <c r="AM158" s="3">
        <f t="shared" si="31"/>
      </c>
      <c r="AN158" s="3">
        <f t="shared" si="32"/>
        <v>96</v>
      </c>
    </row>
    <row r="159" spans="33:40" ht="12.75">
      <c r="AG159" s="3">
        <v>97</v>
      </c>
      <c r="AH159" s="3">
        <f t="shared" si="27"/>
        <v>97</v>
      </c>
      <c r="AI159" s="5">
        <f t="shared" si="28"/>
        <v>-0.37476262917144937</v>
      </c>
      <c r="AJ159" s="3">
        <f t="shared" si="22"/>
        <v>97</v>
      </c>
      <c r="AK159" s="5">
        <f t="shared" si="29"/>
        <v>-0.37476262917144937</v>
      </c>
      <c r="AL159" s="5">
        <f t="shared" si="30"/>
        <v>0.37476262917144937</v>
      </c>
      <c r="AM159" s="3">
        <f t="shared" si="31"/>
      </c>
      <c r="AN159" s="3">
        <f t="shared" si="32"/>
        <v>97</v>
      </c>
    </row>
    <row r="160" spans="33:40" ht="12.75">
      <c r="AG160" s="3">
        <v>98</v>
      </c>
      <c r="AH160" s="3">
        <f t="shared" si="27"/>
        <v>98</v>
      </c>
      <c r="AI160" s="5">
        <f t="shared" si="28"/>
        <v>-0.2506664671286093</v>
      </c>
      <c r="AJ160" s="3">
        <f t="shared" si="22"/>
        <v>98</v>
      </c>
      <c r="AK160" s="5">
        <f t="shared" si="29"/>
        <v>-0.2506664671286093</v>
      </c>
      <c r="AL160" s="5">
        <f t="shared" si="30"/>
        <v>0.2506664671286093</v>
      </c>
      <c r="AM160" s="3">
        <f t="shared" si="31"/>
      </c>
      <c r="AN160" s="3">
        <f t="shared" si="32"/>
        <v>98</v>
      </c>
    </row>
    <row r="161" spans="33:40" ht="12.75">
      <c r="AG161" s="3">
        <v>99</v>
      </c>
      <c r="AH161" s="3">
        <f t="shared" si="27"/>
        <v>99</v>
      </c>
      <c r="AI161" s="5">
        <f t="shared" si="28"/>
        <v>-0.12558103905862653</v>
      </c>
      <c r="AJ161" s="3">
        <f t="shared" si="22"/>
        <v>99</v>
      </c>
      <c r="AK161" s="5">
        <f t="shared" si="29"/>
        <v>-0.12558103905862653</v>
      </c>
      <c r="AL161" s="5">
        <f t="shared" si="30"/>
        <v>0.12558103905862653</v>
      </c>
      <c r="AM161" s="3">
        <f t="shared" si="31"/>
      </c>
      <c r="AN161" s="3">
        <f t="shared" si="32"/>
        <v>99</v>
      </c>
    </row>
    <row r="162" spans="33:40" ht="12.75">
      <c r="AG162" s="3">
        <v>100</v>
      </c>
      <c r="AH162" s="3">
        <f t="shared" si="27"/>
        <v>100</v>
      </c>
      <c r="AI162" s="5">
        <f t="shared" si="28"/>
        <v>-4.90059381963448E-16</v>
      </c>
      <c r="AJ162" s="3">
        <f t="shared" si="22"/>
        <v>100</v>
      </c>
      <c r="AK162" s="5">
        <f t="shared" si="29"/>
        <v>-4.90059381963448E-16</v>
      </c>
      <c r="AL162" s="5">
        <f t="shared" si="30"/>
        <v>4.90059381963448E-16</v>
      </c>
      <c r="AM162" s="3">
        <f t="shared" si="31"/>
      </c>
      <c r="AN162" s="3">
        <f t="shared" si="32"/>
        <v>100</v>
      </c>
    </row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</sheetData>
  <sheetProtection password="DE47" sheet="1" objects="1" scenarios="1" selectLockedCells="1" selectUnlockedCells="1"/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Gitaar simulatie</dc:title>
  <dc:subject>Snaarlengte en toonhoogte</dc:subject>
  <dc:creator>Tijmensen</dc:creator>
  <cp:keywords/>
  <dc:description/>
  <cp:lastModifiedBy>Tijmensen</cp:lastModifiedBy>
  <cp:lastPrinted>2003-03-27T21:06:45Z</cp:lastPrinted>
  <dcterms:created xsi:type="dcterms:W3CDTF">2001-10-09T20:13:20Z</dcterms:created>
  <dcterms:modified xsi:type="dcterms:W3CDTF">2007-11-09T20:48:32Z</dcterms:modified>
  <cp:category/>
  <cp:version/>
  <cp:contentType/>
  <cp:contentStatus/>
</cp:coreProperties>
</file>